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miller\AppData\Local\AxiomTemp\pvlgdeyb.qpq\"/>
    </mc:Choice>
  </mc:AlternateContent>
  <xr:revisionPtr revIDLastSave="0" documentId="8_{58719630-A3C7-4BDA-B085-6BC3CA4A2641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Control_Sheet" sheetId="1" r:id="rId1"/>
    <sheet name="Variables" sheetId="2" state="hidden" r:id="rId2"/>
    <sheet name="Instructions" sheetId="3" state="hidden" r:id="rId3"/>
    <sheet name="Report" sheetId="4" r:id="rId4"/>
  </sheets>
  <definedNames>
    <definedName name="_xlnm._FilterDatabase" localSheetId="3" hidden="1">Report!$G$6:$G$76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4" l="1"/>
  <c r="L34" i="4" s="1"/>
  <c r="M34" i="4" s="1"/>
  <c r="N34" i="4" s="1"/>
  <c r="O34" i="4" s="1"/>
  <c r="P34" i="4" s="1"/>
  <c r="Q34" i="4" s="1"/>
  <c r="R34" i="4" s="1"/>
  <c r="S34" i="4" s="1"/>
  <c r="T34" i="4" s="1"/>
  <c r="U34" i="4" s="1"/>
  <c r="Z41" i="4" l="1"/>
  <c r="K41" i="4"/>
  <c r="L41" i="4" s="1"/>
  <c r="M41" i="4" s="1"/>
  <c r="N41" i="4" s="1"/>
  <c r="O41" i="4" s="1"/>
  <c r="P41" i="4" s="1"/>
  <c r="Q41" i="4" s="1"/>
  <c r="R41" i="4" s="1"/>
  <c r="S41" i="4" s="1"/>
  <c r="T41" i="4" s="1"/>
  <c r="U41" i="4" s="1"/>
  <c r="Z40" i="4"/>
  <c r="K40" i="4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Z43" i="4"/>
  <c r="K43" i="4"/>
  <c r="L43" i="4" s="1"/>
  <c r="M43" i="4" s="1"/>
  <c r="N43" i="4" s="1"/>
  <c r="O43" i="4" s="1"/>
  <c r="P43" i="4" s="1"/>
  <c r="Q43" i="4" s="1"/>
  <c r="R43" i="4" s="1"/>
  <c r="S43" i="4" s="1"/>
  <c r="T43" i="4" s="1"/>
  <c r="U43" i="4" s="1"/>
  <c r="D8" i="4" l="1"/>
  <c r="F217" i="1"/>
  <c r="F149" i="1"/>
  <c r="Z25" i="4"/>
  <c r="Z24" i="4"/>
  <c r="Z10" i="4"/>
  <c r="E12" i="4"/>
  <c r="E34" i="4"/>
  <c r="X34" i="4" s="1"/>
  <c r="E33" i="4"/>
  <c r="X33" i="4" s="1"/>
  <c r="E10" i="4"/>
  <c r="E25" i="4"/>
  <c r="X25" i="4" s="1"/>
  <c r="E24" i="4"/>
  <c r="AA8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6" i="4"/>
  <c r="Z45" i="4"/>
  <c r="Z44" i="4"/>
  <c r="Z42" i="4"/>
  <c r="Z39" i="4"/>
  <c r="Z38" i="4"/>
  <c r="Z37" i="4"/>
  <c r="Z36" i="4"/>
  <c r="Z34" i="4"/>
  <c r="Z33" i="4"/>
  <c r="Z29" i="4"/>
  <c r="Z28" i="4"/>
  <c r="Z27" i="4"/>
  <c r="Z12" i="4"/>
  <c r="Z8" i="4"/>
  <c r="Y8" i="4"/>
  <c r="X8" i="4"/>
  <c r="F10" i="4"/>
  <c r="Y10" i="4" s="1"/>
  <c r="F12" i="4"/>
  <c r="G20" i="4"/>
  <c r="Z20" i="4" s="1"/>
  <c r="AA13" i="4"/>
  <c r="K12" i="4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F285" i="1"/>
  <c r="B30" i="2"/>
  <c r="F81" i="1" s="1"/>
  <c r="L77" i="4" a="1"/>
  <c r="O77" i="4" a="1"/>
  <c r="T77" i="4" a="1"/>
  <c r="N77" i="4" a="1"/>
  <c r="C7" i="2" a="1"/>
  <c r="M77" i="4" a="1"/>
  <c r="K77" i="4" a="1"/>
  <c r="U77" i="4" a="1"/>
  <c r="C34" i="2" a="1"/>
  <c r="H10" i="4" a="1"/>
  <c r="R77" i="4" a="1"/>
  <c r="C5" i="2" a="1"/>
  <c r="Q77" i="4" a="1"/>
  <c r="S77" i="4" a="1"/>
  <c r="P77" i="4" a="1"/>
  <c r="J77" i="4" a="1"/>
  <c r="H25" i="4" a="1"/>
  <c r="E20" i="4" l="1"/>
  <c r="AB20" i="4" s="1"/>
  <c r="X12" i="4"/>
  <c r="AA12" i="4"/>
  <c r="AA33" i="4"/>
  <c r="AB25" i="4"/>
  <c r="AA34" i="4"/>
  <c r="Y12" i="4"/>
  <c r="H10" i="4"/>
  <c r="H25" i="4"/>
  <c r="K77" i="4"/>
  <c r="O77" i="4"/>
  <c r="S77" i="4"/>
  <c r="L77" i="4"/>
  <c r="P77" i="4"/>
  <c r="T77" i="4"/>
  <c r="N77" i="4"/>
  <c r="M77" i="4"/>
  <c r="Q77" i="4"/>
  <c r="U77" i="4"/>
  <c r="R77" i="4"/>
  <c r="J77" i="4"/>
  <c r="C5" i="2"/>
  <c r="G1" i="4" s="1"/>
  <c r="C7" i="2"/>
  <c r="F144" i="1" s="1"/>
  <c r="F348" i="1" s="1"/>
  <c r="C34" i="2"/>
  <c r="X10" i="4" l="1"/>
  <c r="AB10" i="4"/>
  <c r="F212" i="1"/>
  <c r="F280" i="1"/>
  <c r="G15" i="4" l="1"/>
  <c r="K64" i="4"/>
  <c r="L64" i="4" s="1"/>
  <c r="M64" i="4" s="1"/>
  <c r="N64" i="4" s="1"/>
  <c r="O64" i="4" s="1"/>
  <c r="P64" i="4" s="1"/>
  <c r="Q64" i="4" s="1"/>
  <c r="R64" i="4" s="1"/>
  <c r="S64" i="4" s="1"/>
  <c r="T64" i="4" s="1"/>
  <c r="U64" i="4" s="1"/>
  <c r="K63" i="4"/>
  <c r="L63" i="4" s="1"/>
  <c r="M63" i="4" s="1"/>
  <c r="N63" i="4" s="1"/>
  <c r="O63" i="4" s="1"/>
  <c r="P63" i="4" s="1"/>
  <c r="Q63" i="4" s="1"/>
  <c r="R63" i="4" s="1"/>
  <c r="S63" i="4" s="1"/>
  <c r="T63" i="4" s="1"/>
  <c r="U63" i="4" s="1"/>
  <c r="K62" i="4"/>
  <c r="L62" i="4" s="1"/>
  <c r="M62" i="4" s="1"/>
  <c r="N62" i="4" s="1"/>
  <c r="O62" i="4" s="1"/>
  <c r="P62" i="4" s="1"/>
  <c r="Q62" i="4" s="1"/>
  <c r="R62" i="4" s="1"/>
  <c r="S62" i="4" s="1"/>
  <c r="T62" i="4" s="1"/>
  <c r="U62" i="4" s="1"/>
  <c r="K61" i="4"/>
  <c r="L61" i="4" s="1"/>
  <c r="M61" i="4" s="1"/>
  <c r="N61" i="4" s="1"/>
  <c r="O61" i="4" s="1"/>
  <c r="P61" i="4" s="1"/>
  <c r="Q61" i="4" s="1"/>
  <c r="R61" i="4" s="1"/>
  <c r="S61" i="4" s="1"/>
  <c r="T61" i="4" s="1"/>
  <c r="U61" i="4" s="1"/>
  <c r="K60" i="4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K59" i="4"/>
  <c r="L59" i="4" s="1"/>
  <c r="M59" i="4" s="1"/>
  <c r="N59" i="4" s="1"/>
  <c r="O59" i="4" s="1"/>
  <c r="P59" i="4" s="1"/>
  <c r="Q59" i="4" s="1"/>
  <c r="R59" i="4" s="1"/>
  <c r="S59" i="4" s="1"/>
  <c r="T59" i="4" s="1"/>
  <c r="U59" i="4" s="1"/>
  <c r="K58" i="4"/>
  <c r="L58" i="4" s="1"/>
  <c r="M58" i="4" s="1"/>
  <c r="N58" i="4" s="1"/>
  <c r="O58" i="4" s="1"/>
  <c r="P58" i="4" s="1"/>
  <c r="Q58" i="4" s="1"/>
  <c r="R58" i="4" s="1"/>
  <c r="S58" i="4" s="1"/>
  <c r="T58" i="4" s="1"/>
  <c r="U58" i="4" s="1"/>
  <c r="K57" i="4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K56" i="4"/>
  <c r="L56" i="4" s="1"/>
  <c r="M56" i="4" s="1"/>
  <c r="N56" i="4" s="1"/>
  <c r="O56" i="4" s="1"/>
  <c r="P56" i="4" s="1"/>
  <c r="Q56" i="4" s="1"/>
  <c r="R56" i="4" s="1"/>
  <c r="S56" i="4" s="1"/>
  <c r="T56" i="4" s="1"/>
  <c r="U56" i="4" s="1"/>
  <c r="K55" i="4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K54" i="4"/>
  <c r="L54" i="4" s="1"/>
  <c r="M54" i="4" s="1"/>
  <c r="N54" i="4" s="1"/>
  <c r="O54" i="4" s="1"/>
  <c r="P54" i="4" s="1"/>
  <c r="Q54" i="4" s="1"/>
  <c r="R54" i="4" s="1"/>
  <c r="S54" i="4" s="1"/>
  <c r="T54" i="4" s="1"/>
  <c r="U54" i="4" s="1"/>
  <c r="K53" i="4"/>
  <c r="L53" i="4" s="1"/>
  <c r="M53" i="4" s="1"/>
  <c r="N53" i="4" s="1"/>
  <c r="O53" i="4" s="1"/>
  <c r="P53" i="4" s="1"/>
  <c r="Q53" i="4" s="1"/>
  <c r="R53" i="4" s="1"/>
  <c r="S53" i="4" s="1"/>
  <c r="T53" i="4" s="1"/>
  <c r="U53" i="4" s="1"/>
  <c r="K52" i="4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K51" i="4"/>
  <c r="L51" i="4" s="1"/>
  <c r="M51" i="4" s="1"/>
  <c r="N51" i="4" s="1"/>
  <c r="O51" i="4" s="1"/>
  <c r="P51" i="4" s="1"/>
  <c r="Q51" i="4" s="1"/>
  <c r="R51" i="4" s="1"/>
  <c r="S51" i="4" s="1"/>
  <c r="T51" i="4" s="1"/>
  <c r="U51" i="4" s="1"/>
  <c r="K50" i="4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K49" i="4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K46" i="4"/>
  <c r="L46" i="4" s="1"/>
  <c r="M46" i="4" s="1"/>
  <c r="N46" i="4" s="1"/>
  <c r="O46" i="4" s="1"/>
  <c r="P46" i="4" s="1"/>
  <c r="Q46" i="4" s="1"/>
  <c r="R46" i="4" s="1"/>
  <c r="S46" i="4" s="1"/>
  <c r="T46" i="4" s="1"/>
  <c r="U46" i="4" s="1"/>
  <c r="K45" i="4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K44" i="4"/>
  <c r="L44" i="4" s="1"/>
  <c r="M44" i="4" s="1"/>
  <c r="N44" i="4" s="1"/>
  <c r="O44" i="4" s="1"/>
  <c r="P44" i="4" s="1"/>
  <c r="Q44" i="4" s="1"/>
  <c r="R44" i="4" s="1"/>
  <c r="S44" i="4" s="1"/>
  <c r="T44" i="4" s="1"/>
  <c r="U44" i="4" s="1"/>
  <c r="K42" i="4"/>
  <c r="L42" i="4" s="1"/>
  <c r="M42" i="4" s="1"/>
  <c r="N42" i="4" s="1"/>
  <c r="O42" i="4" s="1"/>
  <c r="P42" i="4" s="1"/>
  <c r="Q42" i="4" s="1"/>
  <c r="R42" i="4" s="1"/>
  <c r="S42" i="4" s="1"/>
  <c r="T42" i="4" s="1"/>
  <c r="U42" i="4" s="1"/>
  <c r="K39" i="4"/>
  <c r="L39" i="4" s="1"/>
  <c r="M39" i="4" s="1"/>
  <c r="N39" i="4" s="1"/>
  <c r="O39" i="4" s="1"/>
  <c r="P39" i="4" s="1"/>
  <c r="Q39" i="4" s="1"/>
  <c r="R39" i="4" s="1"/>
  <c r="S39" i="4" s="1"/>
  <c r="T39" i="4" s="1"/>
  <c r="U39" i="4" s="1"/>
  <c r="K38" i="4"/>
  <c r="L38" i="4" s="1"/>
  <c r="M38" i="4" s="1"/>
  <c r="N38" i="4" s="1"/>
  <c r="O38" i="4" s="1"/>
  <c r="P38" i="4" s="1"/>
  <c r="Q38" i="4" s="1"/>
  <c r="R38" i="4" s="1"/>
  <c r="S38" i="4" s="1"/>
  <c r="T38" i="4" s="1"/>
  <c r="U38" i="4" s="1"/>
  <c r="K37" i="4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K36" i="4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K33" i="4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K29" i="4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K28" i="4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K27" i="4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H19" i="4" a="1"/>
  <c r="H24" i="4" a="1"/>
  <c r="X24" i="4" l="1"/>
  <c r="AB24" i="4"/>
  <c r="X20" i="4"/>
  <c r="F20" i="4"/>
  <c r="G65" i="4"/>
  <c r="H19" i="4"/>
  <c r="H24" i="4"/>
  <c r="U68" i="4"/>
  <c r="T68" i="4"/>
  <c r="S68" i="4"/>
  <c r="R68" i="4"/>
  <c r="Q68" i="4"/>
  <c r="P68" i="4"/>
  <c r="O68" i="4"/>
  <c r="N68" i="4"/>
  <c r="M68" i="4"/>
  <c r="L68" i="4"/>
  <c r="K68" i="4"/>
  <c r="J68" i="4"/>
  <c r="F21" i="4" l="1"/>
  <c r="F22" i="4" s="1"/>
  <c r="Y20" i="4"/>
  <c r="F23" i="4" l="1"/>
  <c r="F24" i="4" s="1"/>
  <c r="Y24" i="4" s="1"/>
  <c r="E21" i="4"/>
  <c r="F25" i="4" l="1"/>
  <c r="Y25" i="4" s="1"/>
  <c r="F26" i="4" l="1"/>
  <c r="F27" i="4" s="1"/>
  <c r="F28" i="4" s="1"/>
  <c r="E28" i="4" s="1"/>
  <c r="AA28" i="4" s="1"/>
  <c r="Y27" i="4" l="1"/>
  <c r="E27" i="4"/>
  <c r="AA27" i="4" s="1"/>
  <c r="Y28" i="4"/>
  <c r="F29" i="4"/>
  <c r="Y29" i="4" s="1"/>
  <c r="D28" i="4"/>
  <c r="X28" i="4"/>
  <c r="L20" i="4"/>
  <c r="D27" i="4" l="1"/>
  <c r="J20" i="4"/>
  <c r="X27" i="4"/>
  <c r="E29" i="4"/>
  <c r="AA29" i="4" s="1"/>
  <c r="F30" i="4"/>
  <c r="F31" i="4" l="1"/>
  <c r="F32" i="4" s="1"/>
  <c r="F33" i="4" s="1"/>
  <c r="Y33" i="4" s="1"/>
  <c r="E30" i="4"/>
  <c r="D29" i="4"/>
  <c r="N20" i="4"/>
  <c r="X29" i="4"/>
  <c r="F34" i="4" l="1"/>
  <c r="F35" i="4" s="1"/>
  <c r="F36" i="4" s="1"/>
  <c r="E36" i="4" s="1"/>
  <c r="AA36" i="4" s="1"/>
  <c r="Y34" i="4" l="1"/>
  <c r="F37" i="4"/>
  <c r="Y36" i="4"/>
  <c r="D36" i="4"/>
  <c r="X36" i="4"/>
  <c r="E37" i="4" l="1"/>
  <c r="AA37" i="4" s="1"/>
  <c r="F40" i="4"/>
  <c r="F38" i="4"/>
  <c r="Y37" i="4"/>
  <c r="X37" i="4" l="1"/>
  <c r="D37" i="4"/>
  <c r="E38" i="4"/>
  <c r="AA38" i="4" s="1"/>
  <c r="F41" i="4"/>
  <c r="E40" i="4"/>
  <c r="Y40" i="4"/>
  <c r="Y38" i="4"/>
  <c r="F39" i="4"/>
  <c r="E39" i="4" s="1"/>
  <c r="AA39" i="4" s="1"/>
  <c r="X38" i="4" l="1"/>
  <c r="D38" i="4"/>
  <c r="AA40" i="4"/>
  <c r="D40" i="4"/>
  <c r="X40" i="4"/>
  <c r="Y41" i="4"/>
  <c r="E41" i="4"/>
  <c r="Y39" i="4"/>
  <c r="F42" i="4"/>
  <c r="D39" i="4"/>
  <c r="X39" i="4"/>
  <c r="X41" i="4" l="1"/>
  <c r="AA41" i="4"/>
  <c r="D41" i="4"/>
  <c r="E42" i="4"/>
  <c r="AA42" i="4" s="1"/>
  <c r="F43" i="4"/>
  <c r="F44" i="4"/>
  <c r="E44" i="4" s="1"/>
  <c r="AA44" i="4" s="1"/>
  <c r="Y42" i="4"/>
  <c r="X42" i="4" l="1"/>
  <c r="D42" i="4"/>
  <c r="E43" i="4"/>
  <c r="Y43" i="4"/>
  <c r="F45" i="4"/>
  <c r="E45" i="4" s="1"/>
  <c r="AA45" i="4" s="1"/>
  <c r="Y44" i="4"/>
  <c r="D44" i="4"/>
  <c r="X44" i="4"/>
  <c r="AA43" i="4" l="1"/>
  <c r="D43" i="4"/>
  <c r="X43" i="4"/>
  <c r="Y45" i="4"/>
  <c r="F46" i="4"/>
  <c r="E46" i="4" s="1"/>
  <c r="AA46" i="4" s="1"/>
  <c r="D45" i="4"/>
  <c r="X45" i="4"/>
  <c r="F47" i="4" l="1"/>
  <c r="F48" i="4" s="1"/>
  <c r="F50" i="4" s="1"/>
  <c r="E50" i="4" s="1"/>
  <c r="AA50" i="4" s="1"/>
  <c r="Y46" i="4"/>
  <c r="D46" i="4"/>
  <c r="X46" i="4"/>
  <c r="F49" i="4" l="1"/>
  <c r="E49" i="4" s="1"/>
  <c r="AA49" i="4" s="1"/>
  <c r="Y50" i="4"/>
  <c r="F52" i="4"/>
  <c r="E52" i="4" s="1"/>
  <c r="AA52" i="4" s="1"/>
  <c r="Y49" i="4" l="1"/>
  <c r="F51" i="4"/>
  <c r="E51" i="4" s="1"/>
  <c r="AA51" i="4" s="1"/>
  <c r="Y52" i="4"/>
  <c r="F53" i="4"/>
  <c r="E53" i="4" s="1"/>
  <c r="AA53" i="4" s="1"/>
  <c r="D50" i="4"/>
  <c r="X50" i="4"/>
  <c r="D49" i="4"/>
  <c r="X49" i="4"/>
  <c r="Y51" i="4" l="1"/>
  <c r="Y53" i="4"/>
  <c r="F54" i="4"/>
  <c r="E54" i="4" s="1"/>
  <c r="AA54" i="4" s="1"/>
  <c r="D51" i="4"/>
  <c r="X51" i="4"/>
  <c r="D52" i="4"/>
  <c r="X52" i="4"/>
  <c r="Y54" i="4" l="1"/>
  <c r="F55" i="4"/>
  <c r="E55" i="4" s="1"/>
  <c r="AA55" i="4" s="1"/>
  <c r="D53" i="4"/>
  <c r="X53" i="4"/>
  <c r="D54" i="4" l="1"/>
  <c r="X54" i="4"/>
  <c r="Y55" i="4"/>
  <c r="F56" i="4"/>
  <c r="E56" i="4" s="1"/>
  <c r="AA56" i="4" s="1"/>
  <c r="D55" i="4" l="1"/>
  <c r="X55" i="4"/>
  <c r="Y56" i="4"/>
  <c r="F57" i="4"/>
  <c r="E57" i="4" s="1"/>
  <c r="AA57" i="4" s="1"/>
  <c r="Y57" i="4" l="1"/>
  <c r="F58" i="4"/>
  <c r="E58" i="4" s="1"/>
  <c r="AA58" i="4" s="1"/>
  <c r="D56" i="4"/>
  <c r="X56" i="4"/>
  <c r="D57" i="4" l="1"/>
  <c r="X57" i="4"/>
  <c r="Y58" i="4"/>
  <c r="F59" i="4"/>
  <c r="E59" i="4" s="1"/>
  <c r="AA59" i="4" s="1"/>
  <c r="Y59" i="4" l="1"/>
  <c r="F60" i="4"/>
  <c r="E60" i="4" s="1"/>
  <c r="AA60" i="4" s="1"/>
  <c r="D58" i="4"/>
  <c r="X58" i="4"/>
  <c r="D59" i="4" l="1"/>
  <c r="X59" i="4"/>
  <c r="Y60" i="4"/>
  <c r="F61" i="4"/>
  <c r="E61" i="4" s="1"/>
  <c r="AA61" i="4" s="1"/>
  <c r="D60" i="4" l="1"/>
  <c r="X60" i="4"/>
  <c r="Y61" i="4"/>
  <c r="F62" i="4"/>
  <c r="E62" i="4" s="1"/>
  <c r="AA62" i="4" s="1"/>
  <c r="D61" i="4" l="1"/>
  <c r="X61" i="4"/>
  <c r="Y62" i="4"/>
  <c r="F63" i="4"/>
  <c r="E63" i="4" s="1"/>
  <c r="AA63" i="4" s="1"/>
  <c r="D62" i="4" l="1"/>
  <c r="X62" i="4"/>
  <c r="Y63" i="4"/>
  <c r="F64" i="4"/>
  <c r="E64" i="4" s="1"/>
  <c r="AA64" i="4" s="1"/>
  <c r="D63" i="4" l="1"/>
  <c r="X63" i="4"/>
  <c r="Y64" i="4"/>
  <c r="D64" i="4" l="1"/>
  <c r="X64" i="4"/>
  <c r="AC87" i="4" l="1"/>
  <c r="AC86" i="4"/>
  <c r="AC85" i="4"/>
  <c r="AC84" i="4"/>
  <c r="AC83" i="4"/>
  <c r="AC82" i="4"/>
  <c r="AC81" i="4"/>
  <c r="AC80" i="4"/>
  <c r="AB5" i="4"/>
  <c r="J350" i="1"/>
  <c r="H350" i="1"/>
  <c r="C344" i="1"/>
  <c r="J282" i="1"/>
  <c r="H282" i="1"/>
  <c r="C276" i="1"/>
  <c r="J214" i="1"/>
  <c r="H214" i="1"/>
  <c r="C208" i="1"/>
  <c r="J146" i="1"/>
  <c r="H146" i="1"/>
  <c r="C140" i="1"/>
  <c r="J78" i="1"/>
  <c r="H78" i="1"/>
  <c r="C72" i="1"/>
  <c r="J41" i="1"/>
  <c r="H41" i="1"/>
  <c r="F41" i="1"/>
  <c r="D19" i="1"/>
  <c r="H1" i="4" l="1"/>
  <c r="C35" i="2"/>
  <c r="C36" i="2" s="1"/>
  <c r="S2" i="4" l="1"/>
  <c r="K2" i="4"/>
  <c r="R2" i="4"/>
  <c r="J2" i="4"/>
  <c r="Q2" i="4"/>
  <c r="L2" i="4"/>
  <c r="P2" i="4"/>
  <c r="U2" i="4"/>
  <c r="T2" i="4"/>
  <c r="O2" i="4"/>
  <c r="N2" i="4"/>
  <c r="M2" i="4"/>
  <c r="F78" i="1"/>
  <c r="N5" i="4"/>
  <c r="AB69" i="4"/>
  <c r="AA68" i="4"/>
  <c r="L5" i="4"/>
  <c r="J5" i="4"/>
  <c r="F281" i="1" l="1"/>
  <c r="F282" i="1" s="1"/>
  <c r="F349" i="1"/>
  <c r="F350" i="1" s="1"/>
  <c r="F213" i="1"/>
  <c r="F214" i="1" s="1"/>
  <c r="F145" i="1"/>
  <c r="F14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<sst xmlns="http://schemas.openxmlformats.org/spreadsheetml/2006/main" count="1401" uniqueCount="455">
  <si>
    <t/>
  </si>
  <si>
    <t>[DateAdded]</t>
  </si>
  <si>
    <t>[SAVETYPE1ENABLED]</t>
  </si>
  <si>
    <t>[SheetFilter1]</t>
  </si>
  <si>
    <t>[SheetFilter5]</t>
  </si>
  <si>
    <t>[AdditionalTableDependencies]</t>
  </si>
  <si>
    <t>Disable quick filter</t>
  </si>
  <si>
    <t>DataLookups to run on open</t>
  </si>
  <si>
    <t>Clear DataLookups on save</t>
  </si>
  <si>
    <t>Default Zoom</t>
  </si>
  <si>
    <t>Initial Dynamic View (view on open)</t>
  </si>
  <si>
    <t>Current Dynamic Column Views</t>
  </si>
  <si>
    <t>Refresh Forms Run Behavior</t>
  </si>
  <si>
    <t xml:space="preserve">    Max row warning threshold (leave blank for system default)</t>
  </si>
  <si>
    <t>Rebuild Data Ranges</t>
  </si>
  <si>
    <t xml:space="preserve">   Update existing data</t>
  </si>
  <si>
    <t>(if you need more Axiom Queries, you can use</t>
  </si>
  <si>
    <t>B</t>
  </si>
  <si>
    <t>a</t>
  </si>
  <si>
    <t>Current Year</t>
  </si>
  <si>
    <t>[username]</t>
  </si>
  <si>
    <t>[SAVETYPE3TABLENAME]</t>
  </si>
  <si>
    <t>[MasterSheet]</t>
  </si>
  <si>
    <t>[RefreshFormsRunBehavior]</t>
  </si>
  <si>
    <t>[PREQUERYFILTER]</t>
  </si>
  <si>
    <t>[POSTQUERYFILTER]</t>
  </si>
  <si>
    <t>[MAXAQROWS]</t>
  </si>
  <si>
    <t>[TOPNAQROWS]</t>
  </si>
  <si>
    <t>[INSERTIONCONTROLCOL]</t>
  </si>
  <si>
    <t>[AQ2]</t>
  </si>
  <si>
    <t>Workbook Options</t>
  </si>
  <si>
    <t>Enable Message Stream</t>
  </si>
  <si>
    <t xml:space="preserve">    Primary Table</t>
  </si>
  <si>
    <t xml:space="preserve">   Calculation Methods</t>
  </si>
  <si>
    <t>Refresh during document processing</t>
  </si>
  <si>
    <t>(enter sheet name above)</t>
  </si>
  <si>
    <t>OP Driver</t>
  </si>
  <si>
    <t>KeyIP</t>
  </si>
  <si>
    <t>[IsRequired]</t>
  </si>
  <si>
    <t>[iserror]</t>
  </si>
  <si>
    <t>[GroupName]</t>
  </si>
  <si>
    <t>Data Lookup</t>
  </si>
  <si>
    <t>[SAVETYPE3ENABLED]</t>
  </si>
  <si>
    <t>[ActiveCellOnOpen]</t>
  </si>
  <si>
    <t>[WHERE]</t>
  </si>
  <si>
    <t>[ProcessDefinitionID]</t>
  </si>
  <si>
    <t>[DEFAULTCM]</t>
  </si>
  <si>
    <t>(advanced) Disable DocID During Zero</t>
  </si>
  <si>
    <t>Freeze Panes (e.g. B5:D8)</t>
  </si>
  <si>
    <t xml:space="preserve">    Limit query to top "n" results</t>
  </si>
  <si>
    <t xml:space="preserve">    Control Rows and Columns</t>
  </si>
  <si>
    <t>3:3</t>
  </si>
  <si>
    <t>7:7</t>
  </si>
  <si>
    <t>12:12</t>
  </si>
  <si>
    <t>[IsEnabled]</t>
  </si>
  <si>
    <t>[securityitem]</t>
  </si>
  <si>
    <t>System</t>
  </si>
  <si>
    <t>[conversiontarget]</t>
  </si>
  <si>
    <t>[SAVETYPE4ENABLED]</t>
  </si>
  <si>
    <t>[ProcessAlertsOnSaveData]</t>
  </si>
  <si>
    <t>[ApplyRowViewsOnOpen]</t>
  </si>
  <si>
    <t>[SHEETCOLUMNVIEWS]</t>
  </si>
  <si>
    <t>[RefreshCSBetweenAQs]</t>
  </si>
  <si>
    <t>[SUPPRESS]</t>
  </si>
  <si>
    <t>[CheckForTableDataChanged]</t>
  </si>
  <si>
    <t>Sheet Protection On/Off</t>
  </si>
  <si>
    <t>Active Cell (selected on open)</t>
  </si>
  <si>
    <t>Enable Drilling</t>
  </si>
  <si>
    <t>Current Dynamic Row Views</t>
  </si>
  <si>
    <t>Data/Zero Options</t>
  </si>
  <si>
    <t>Refresh all Axiom functions on open</t>
  </si>
  <si>
    <t>Convert Axiom function results to zero on save</t>
  </si>
  <si>
    <t>Enable full AQ query validation mode</t>
  </si>
  <si>
    <t>Name (used in Plan Refresh utility)</t>
  </si>
  <si>
    <t>Control Rows and Columns</t>
  </si>
  <si>
    <t>Default Calc Method - plan files only</t>
  </si>
  <si>
    <t>Additional table dependencies</t>
  </si>
  <si>
    <t xml:space="preserve">       Conversion Scenario Override (overrides default setting from table)</t>
  </si>
  <si>
    <t>Control_Sheet</t>
  </si>
  <si>
    <t>[ClearSelectedValueOnSave]</t>
  </si>
  <si>
    <t>[filtercriteria]</t>
  </si>
  <si>
    <t>Information</t>
  </si>
  <si>
    <t>[MinDate]</t>
  </si>
  <si>
    <t>[domain]</t>
  </si>
  <si>
    <t>[GetFileGroupVariable]</t>
  </si>
  <si>
    <t>[DateUpdated]</t>
  </si>
  <si>
    <t>[DataLookupsToRunOnOpen]</t>
  </si>
  <si>
    <t>[SheetFilter4]</t>
  </si>
  <si>
    <t>[GROUPROWSBY]</t>
  </si>
  <si>
    <t>[REBUILD]</t>
  </si>
  <si>
    <t>Table Name for Save Type 3</t>
  </si>
  <si>
    <t>Table Folder for Save Type 3</t>
  </si>
  <si>
    <t>Data Context</t>
  </si>
  <si>
    <t>Master Sheet</t>
  </si>
  <si>
    <t>Insert Control Column with start/stop tag</t>
  </si>
  <si>
    <t>OR</t>
  </si>
  <si>
    <t>Refresh only if primary table changed since last refresh</t>
  </si>
  <si>
    <t>[SheetControlColumn]</t>
  </si>
  <si>
    <t>[RefreshVariables]</t>
  </si>
  <si>
    <t>[localizeresult]</t>
  </si>
  <si>
    <t>[csversion]</t>
  </si>
  <si>
    <t>[AssociatedTaskPane]</t>
  </si>
  <si>
    <t>[DataContext]</t>
  </si>
  <si>
    <t>[ZeroAQFormulasOnSave]</t>
  </si>
  <si>
    <t>[AQ1]</t>
  </si>
  <si>
    <t>[USESPREADSHEETGROUPLINES]</t>
  </si>
  <si>
    <t>[AssignCMsExcelValueColumn]</t>
  </si>
  <si>
    <t>[REFRESHONMANUALREFRESH]</t>
  </si>
  <si>
    <t>[UPDATE]</t>
  </si>
  <si>
    <t>[INSERT]</t>
  </si>
  <si>
    <t>[CurConvType]</t>
  </si>
  <si>
    <t>Save Type 1 Enabled</t>
  </si>
  <si>
    <t>Zero on save enabled</t>
  </si>
  <si>
    <t>(advanced) Custom ZeroTag Column</t>
  </si>
  <si>
    <t>Active</t>
  </si>
  <si>
    <t xml:space="preserve">    Post Query Sum By (advanced)</t>
  </si>
  <si>
    <t xml:space="preserve">    Insertion Behavior</t>
  </si>
  <si>
    <t>Field Definition Row(s)</t>
  </si>
  <si>
    <t xml:space="preserve">        In-Sheet Calc Method Column(s) - Horizontal AQ</t>
  </si>
  <si>
    <t>WorkbookSettings</t>
  </si>
  <si>
    <t>Driver</t>
  </si>
  <si>
    <t>Report</t>
  </si>
  <si>
    <t>KeyOth</t>
  </si>
  <si>
    <t>Configuration</t>
  </si>
  <si>
    <t>[codename]</t>
  </si>
  <si>
    <t>[returnwritefilter]</t>
  </si>
  <si>
    <t>[WorkbookProtection]</t>
  </si>
  <si>
    <t>[SHOWGRIDLINES]</t>
  </si>
  <si>
    <t>[AqBatchNumber]</t>
  </si>
  <si>
    <t>[FIELDDEFINITIONROWS]</t>
  </si>
  <si>
    <t>[INSERTIONCONTROLROW]</t>
  </si>
  <si>
    <t>Date added</t>
  </si>
  <si>
    <t>Save To Database Setup</t>
  </si>
  <si>
    <t>Workbook Protection On/Off</t>
  </si>
  <si>
    <t>Activate sheet on open</t>
  </si>
  <si>
    <t>Data Context Description</t>
  </si>
  <si>
    <t>Is Data Context Checked Out</t>
  </si>
  <si>
    <t>Sheet Visible/ Hidden</t>
  </si>
  <si>
    <t>Sheet Filters</t>
  </si>
  <si>
    <t xml:space="preserve">    Sum data by these columns (e.g. Table.field;Table.field)</t>
  </si>
  <si>
    <t xml:space="preserve">    Post Query Filter (advanced)</t>
  </si>
  <si>
    <t xml:space="preserve">    Batch Number (leave blank to use normal AQ processing)</t>
  </si>
  <si>
    <t>Display / User Interaction Options</t>
  </si>
  <si>
    <t>In-Sheet Calc Method Row(s) - Vertical AQ</t>
  </si>
  <si>
    <t xml:space="preserve">        Field Definition Column(s)</t>
  </si>
  <si>
    <t>Refresh on manual refresh</t>
  </si>
  <si>
    <t>Table or Table Type</t>
  </si>
  <si>
    <t>6:6</t>
  </si>
  <si>
    <t>[AQ5]</t>
  </si>
  <si>
    <t>Instructions</t>
  </si>
  <si>
    <t>[AllowMultiSelect]</t>
  </si>
  <si>
    <t>[Variable]</t>
  </si>
  <si>
    <t>[DisplayName]</t>
  </si>
  <si>
    <t>[tablename]</t>
  </si>
  <si>
    <t>[ignoresheetfilter]</t>
  </si>
  <si>
    <t>[GetFileGroupProperty]</t>
  </si>
  <si>
    <t>Sample Variable</t>
  </si>
  <si>
    <t>String</t>
  </si>
  <si>
    <t>Zero On Save Enabled</t>
  </si>
  <si>
    <t>[WorkbookProtectionInSnapshot]</t>
  </si>
  <si>
    <t>[WorkbookRestrictedToReadOnly]</t>
  </si>
  <si>
    <t>[ProcessCrossSheetBatches]</t>
  </si>
  <si>
    <t>[SHEETFREEZE]</t>
  </si>
  <si>
    <t>[SHOWVIEWHEADERS]</t>
  </si>
  <si>
    <t>[EXCELSORT]</t>
  </si>
  <si>
    <t>[ISHORIZONTALINSERT]</t>
  </si>
  <si>
    <t>[RefreshTimestamp]</t>
  </si>
  <si>
    <t>Save Type 3 Enabled</t>
  </si>
  <si>
    <t>Enable parallel save data</t>
  </si>
  <si>
    <t>Show row and column headings</t>
  </si>
  <si>
    <t>Vertical Configuration</t>
  </si>
  <si>
    <t xml:space="preserve">   Insert new records</t>
  </si>
  <si>
    <t xml:space="preserve">       Conversion Type Override (overrides default setting from table)</t>
  </si>
  <si>
    <t>the Sheet Assistant to add more)</t>
  </si>
  <si>
    <t>On</t>
  </si>
  <si>
    <t>OnManualRefreshOnly</t>
  </si>
  <si>
    <t>Purpose</t>
  </si>
  <si>
    <t>[SelectedValue]</t>
  </si>
  <si>
    <t>Required</t>
  </si>
  <si>
    <t>[filegroup]</t>
  </si>
  <si>
    <t>[GetUserInfo]</t>
  </si>
  <si>
    <t>[ZEROONSAVEENABLED]</t>
  </si>
  <si>
    <t>[SheetFilter3]</t>
  </si>
  <si>
    <t>[DATASORT]</t>
  </si>
  <si>
    <t>Save Type 4 Enabled</t>
  </si>
  <si>
    <t>Workbook Protection On/Off during snapshot</t>
  </si>
  <si>
    <t>Query Details</t>
  </si>
  <si>
    <t>Filters</t>
  </si>
  <si>
    <t xml:space="preserve">    Limit query data based on another table (advanced)</t>
  </si>
  <si>
    <t>Calculation Methods</t>
  </si>
  <si>
    <t>Assign from Sheet - plan files only</t>
  </si>
  <si>
    <t>Horizontal Configuration</t>
  </si>
  <si>
    <t>Last refresh time</t>
  </si>
  <si>
    <t>Filter</t>
  </si>
  <si>
    <t>Grid</t>
  </si>
  <si>
    <t>[Stop]</t>
  </si>
  <si>
    <t>False</t>
  </si>
  <si>
    <t>[variablename]</t>
  </si>
  <si>
    <t>[UseAsQuickFilter]</t>
  </si>
  <si>
    <t>Setup</t>
  </si>
  <si>
    <t>[EnableMessageStream]</t>
  </si>
  <si>
    <t>[ENABLEDRILLING]</t>
  </si>
  <si>
    <t>[REFRESHONPROCESSTEMPLATE]</t>
  </si>
  <si>
    <t>Close read-only files without prompting to save</t>
  </si>
  <si>
    <t>Process alerts on save data</t>
  </si>
  <si>
    <t>Show Gridlines</t>
  </si>
  <si>
    <t>Initial Dynamic Row Views (view on open)</t>
  </si>
  <si>
    <t>Refresh during template processing</t>
  </si>
  <si>
    <t xml:space="preserve">       Conversion Target (e.g. USD)</t>
  </si>
  <si>
    <t xml:space="preserve">   Rebuild Data Ranges</t>
  </si>
  <si>
    <t>Current Period</t>
  </si>
  <si>
    <t>[columnname]</t>
  </si>
  <si>
    <t>[GetSecurityInfo]</t>
  </si>
  <si>
    <t>[SAVETYPE3FOLDERPATH]</t>
  </si>
  <si>
    <t>[HideControlSheetOnOpen]</t>
  </si>
  <si>
    <t>[SHEETHIDE]</t>
  </si>
  <si>
    <t>[SHEETPROTECTINSNAPSHOT]</t>
  </si>
  <si>
    <t>[DEFAULTZOOM]</t>
  </si>
  <si>
    <t>[ApplyColumnViewsOnOpen]</t>
  </si>
  <si>
    <t>[SHEETROWVIEWS]</t>
  </si>
  <si>
    <t>[AQPARSEALLSUBRANGES]</t>
  </si>
  <si>
    <t>[INSERTIONMETHODOLOGY]</t>
  </si>
  <si>
    <t>[Drillable]</t>
  </si>
  <si>
    <t>[DATACONTROLCOLUMN]</t>
  </si>
  <si>
    <t>[ASSIGNCMS]</t>
  </si>
  <si>
    <t>[AssignCMsExcelAQKeyColumn]</t>
  </si>
  <si>
    <t>[ZERO]</t>
  </si>
  <si>
    <t>(advanced) ZeroTag Value</t>
  </si>
  <si>
    <t>Downgrade to read-only on open</t>
  </si>
  <si>
    <t>Current Dynamic View</t>
  </si>
  <si>
    <t>Sheet Filter Type</t>
  </si>
  <si>
    <t xml:space="preserve">    Data Filter</t>
  </si>
  <si>
    <t xml:space="preserve">    Process Definition ID</t>
  </si>
  <si>
    <t>Refresh after save data</t>
  </si>
  <si>
    <t>5:5</t>
  </si>
  <si>
    <t>Description</t>
  </si>
  <si>
    <t>KeyOP</t>
  </si>
  <si>
    <t>[AQ4]</t>
  </si>
  <si>
    <t>Hidden</t>
  </si>
  <si>
    <t>[result]</t>
  </si>
  <si>
    <t>[MaxDate]</t>
  </si>
  <si>
    <t>[nodatadefaultmessage]</t>
  </si>
  <si>
    <t>RefreshVariables Sample</t>
  </si>
  <si>
    <t>[MasterSheets]</t>
  </si>
  <si>
    <t>[ShowRowAndColumnHeadings]</t>
  </si>
  <si>
    <t>[SHEETPROTECT]</t>
  </si>
  <si>
    <t>[AXIOMDOUBLECLICK]</t>
  </si>
  <si>
    <t>[SHEETVIEW]</t>
  </si>
  <si>
    <t>[REFRESHONOPEN]</t>
  </si>
  <si>
    <t>[REFRESHBEFOREMULTIPASS]</t>
  </si>
  <si>
    <t>Control_Sheet version</t>
  </si>
  <si>
    <t>Axiom Double-Click</t>
  </si>
  <si>
    <t xml:space="preserve">    Sort results by these columns (e.g. C asc;D desc)</t>
  </si>
  <si>
    <t xml:space="preserve">    Suppress records with zero values</t>
  </si>
  <si>
    <t>DataLookups to run</t>
  </si>
  <si>
    <t>IP Driver</t>
  </si>
  <si>
    <t>[VariableType]</t>
  </si>
  <si>
    <t>[DependsOn]</t>
  </si>
  <si>
    <t>[DataSourceName]</t>
  </si>
  <si>
    <t>[Hierarchies]</t>
  </si>
  <si>
    <t>[DataLookup;AxRefreshOnOpen;1]</t>
  </si>
  <si>
    <t>Optional</t>
  </si>
  <si>
    <t>Datalookup Sample</t>
  </si>
  <si>
    <t>[userid]</t>
  </si>
  <si>
    <t>[ZEROTAGVALUE]</t>
  </si>
  <si>
    <t>[SheetFilter2]</t>
  </si>
  <si>
    <t>[NAME]</t>
  </si>
  <si>
    <t>Control Sheet Version Information</t>
  </si>
  <si>
    <t>Date updated</t>
  </si>
  <si>
    <t>Associated Task Pane</t>
  </si>
  <si>
    <t>Sheet Options</t>
  </si>
  <si>
    <t>Sheet Protection On/Off during snapshot</t>
  </si>
  <si>
    <t>Initial Dynamic Column Views (view on open)</t>
  </si>
  <si>
    <t xml:space="preserve">    Sort by database columns (e.g. Table.field asc;Table.field desc)</t>
  </si>
  <si>
    <t xml:space="preserve">    Change orientation to horizontal</t>
  </si>
  <si>
    <t>Sheet Name</t>
  </si>
  <si>
    <t>Key column in sheet</t>
  </si>
  <si>
    <t>Refresh on file open</t>
  </si>
  <si>
    <t>Refresh once before multipass processing (advanced)</t>
  </si>
  <si>
    <t>Off</t>
  </si>
  <si>
    <t>Visible</t>
  </si>
  <si>
    <t>A</t>
  </si>
  <si>
    <t>Variables</t>
  </si>
  <si>
    <t>Code</t>
  </si>
  <si>
    <t>10:10</t>
  </si>
  <si>
    <t>[ColumnName]</t>
  </si>
  <si>
    <t>[AdditionalColumns]</t>
  </si>
  <si>
    <t>[ClearSelectedValueOnOpen]</t>
  </si>
  <si>
    <t>Client</t>
  </si>
  <si>
    <t>[DISABLEDOCIDDURINGZERO]</t>
  </si>
  <si>
    <t>[ProcessAlertsOnSaveDocument]</t>
  </si>
  <si>
    <t>[DataContextDescription]</t>
  </si>
  <si>
    <t>[IsDataContextCheckedOut]</t>
  </si>
  <si>
    <t>[RefreshDataFormulasOnOpen]</t>
  </si>
  <si>
    <t>[TABLES]</t>
  </si>
  <si>
    <t>[POSTQUERYGROUPBY]</t>
  </si>
  <si>
    <t>[AssignCMsExcelKeyColumn]</t>
  </si>
  <si>
    <t>[REFRESHONPROCESSDOCUMENT]</t>
  </si>
  <si>
    <t>[DataLookupsToRun]</t>
  </si>
  <si>
    <t>[CurConvTarget]</t>
  </si>
  <si>
    <t>Process cross sheet AQ Batches</t>
  </si>
  <si>
    <t>Views</t>
  </si>
  <si>
    <t>AND / OR</t>
  </si>
  <si>
    <t xml:space="preserve">   Zero data before update</t>
  </si>
  <si>
    <t>Data Conversion</t>
  </si>
  <si>
    <t>[Name]</t>
  </si>
  <si>
    <t>[ColumnFilter]</t>
  </si>
  <si>
    <t>[GetData]</t>
  </si>
  <si>
    <t>[invalidquerymessage]</t>
  </si>
  <si>
    <t>Save All New Records</t>
  </si>
  <si>
    <t>[ActivateSheetOnOpen]</t>
  </si>
  <si>
    <t>[DisableQuickFilter]</t>
  </si>
  <si>
    <t>[ApplyViewOnOpen]</t>
  </si>
  <si>
    <t>[ZeroDataFormulasOnSave]</t>
  </si>
  <si>
    <t>[ACTIVATE]</t>
  </si>
  <si>
    <t>[INSHEETCMROWS]</t>
  </si>
  <si>
    <t>[FIELDDEFINITIONCOLUMNS]</t>
  </si>
  <si>
    <t>[INSHEETCMCOLUMNS]</t>
  </si>
  <si>
    <t>[CurConvScenario]</t>
  </si>
  <si>
    <t>Master Sheets</t>
  </si>
  <si>
    <t>Refresh Control Sheet between every AQ</t>
  </si>
  <si>
    <t>Convert Axiom Query results to zero on save</t>
  </si>
  <si>
    <t xml:space="preserve">    Apply grouping to data ranges</t>
  </si>
  <si>
    <t>Assign from data field (table.field) - plan files only</t>
  </si>
  <si>
    <t>Key column name (e.g. Acct)</t>
  </si>
  <si>
    <t>Refresh behavior</t>
  </si>
  <si>
    <t>4:4</t>
  </si>
  <si>
    <t>8:8</t>
  </si>
  <si>
    <t>[AQ3]</t>
  </si>
  <si>
    <t>[PlaceHolderText]</t>
  </si>
  <si>
    <t>[ListChoices]</t>
  </si>
  <si>
    <t>Example Variable</t>
  </si>
  <si>
    <t>True</t>
  </si>
  <si>
    <t>[DisplayFormat]</t>
  </si>
  <si>
    <t>[alternateaggregation]</t>
  </si>
  <si>
    <t>Refresh Variables</t>
  </si>
  <si>
    <t>Form Data</t>
  </si>
  <si>
    <t>[ZEROTAGCOLUMNNAME]</t>
  </si>
  <si>
    <t>[CloseROWorkbookWithoutSavePrompt]</t>
  </si>
  <si>
    <t>[EnableParallelSave]</t>
  </si>
  <si>
    <t>[ClearDataLookupsOnSave]</t>
  </si>
  <si>
    <t>[AssignCMsExcelSheetName]</t>
  </si>
  <si>
    <t>[REFRESHAFTERSAVEDATA]</t>
  </si>
  <si>
    <t>Process alerts on save document</t>
  </si>
  <si>
    <t>Hide Control Sheet on open</t>
  </si>
  <si>
    <t>Show View Headers in Menu</t>
  </si>
  <si>
    <t xml:space="preserve">    Drillable</t>
  </si>
  <si>
    <t>Internal Data Control Column</t>
  </si>
  <si>
    <t>CM Assignment column in sheet</t>
  </si>
  <si>
    <t xml:space="preserve">        Insert Control Row with [AQ1]</t>
  </si>
  <si>
    <t>Insert</t>
  </si>
  <si>
    <t>11:11</t>
  </si>
  <si>
    <t>Current Year Forecast Monthly Driver</t>
  </si>
  <si>
    <t>Entity</t>
  </si>
  <si>
    <t>Select Entity</t>
  </si>
  <si>
    <t>ENTITY.ENTITY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</si>
  <si>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</si>
  <si>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</si>
  <si>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</si>
  <si>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</si>
  <si>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</si>
  <si>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</si>
  <si>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</si>
  <si>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</si>
  <si>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</si>
  <si>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</si>
  <si>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</si>
  <si>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</si>
  <si>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2020-05-14T22:14:55Z</t>
  </si>
  <si>
    <t>Other</t>
  </si>
  <si>
    <t>Stat Driver</t>
  </si>
  <si>
    <t>Entity Driver</t>
  </si>
  <si>
    <t>Dept</t>
  </si>
  <si>
    <t>Departmental Exceptions</t>
  </si>
  <si>
    <t>S_KeyIP</t>
  </si>
  <si>
    <t>IP Volume</t>
  </si>
  <si>
    <t>S_KeyOP</t>
  </si>
  <si>
    <t>OP Volume</t>
  </si>
  <si>
    <t>S_KeyOth</t>
  </si>
  <si>
    <t>Other Volume</t>
  </si>
  <si>
    <t>FSDetail</t>
  </si>
  <si>
    <t>R_IPRev</t>
  </si>
  <si>
    <t>IP Gross Revenue</t>
  </si>
  <si>
    <t>R_OPRev</t>
  </si>
  <si>
    <t>OP Gross Revenue</t>
  </si>
  <si>
    <t>R_OthPtRev</t>
  </si>
  <si>
    <t>Other Gross Revenue</t>
  </si>
  <si>
    <t>R_OtherRev</t>
  </si>
  <si>
    <t>Other Operating Revenue</t>
  </si>
  <si>
    <t>D_Contractual</t>
  </si>
  <si>
    <t>R_NonOpRev</t>
  </si>
  <si>
    <t>NonOperating Revenue</t>
  </si>
  <si>
    <t>R_NonOpInvest</t>
  </si>
  <si>
    <t>Investment Income</t>
  </si>
  <si>
    <t>R_NonOpInterest</t>
  </si>
  <si>
    <t>Interest Income</t>
  </si>
  <si>
    <t>E_Salaries</t>
  </si>
  <si>
    <t>Salaries</t>
  </si>
  <si>
    <t>E_Benefits</t>
  </si>
  <si>
    <t>Benefits</t>
  </si>
  <si>
    <t>E_SalariesContract</t>
  </si>
  <si>
    <t>Contract Labor</t>
  </si>
  <si>
    <t>E_ProFees</t>
  </si>
  <si>
    <t>Professional Fees</t>
  </si>
  <si>
    <t>E_PurchSvcs</t>
  </si>
  <si>
    <t>Purchased Services</t>
  </si>
  <si>
    <t>E_MedSupplies</t>
  </si>
  <si>
    <t>Medical Supplies</t>
  </si>
  <si>
    <t>E_Drugs</t>
  </si>
  <si>
    <t>Drugs &amp; Pharmaceuticals</t>
  </si>
  <si>
    <t>E_OthSupplies</t>
  </si>
  <si>
    <t>Other Supplies</t>
  </si>
  <si>
    <t>E_Depreciation</t>
  </si>
  <si>
    <t>E_RentLease</t>
  </si>
  <si>
    <t>Lease and Rental</t>
  </si>
  <si>
    <t>E_MaintRepairs</t>
  </si>
  <si>
    <t>Maintenance &amp; Repairs</t>
  </si>
  <si>
    <t>E_Utilities</t>
  </si>
  <si>
    <t>Utilities</t>
  </si>
  <si>
    <t>E_Insurance</t>
  </si>
  <si>
    <t>Insurance</t>
  </si>
  <si>
    <t>E_Interest</t>
  </si>
  <si>
    <t>Interest</t>
  </si>
  <si>
    <t>E_BadDebt</t>
  </si>
  <si>
    <t>Bad Debt</t>
  </si>
  <si>
    <t>E_OtherExp</t>
  </si>
  <si>
    <t>Other Expenses</t>
  </si>
  <si>
    <t>Entity.Entity</t>
  </si>
  <si>
    <t>14:14</t>
  </si>
  <si>
    <t>ENTITY</t>
  </si>
  <si>
    <t>Statistic Exceptions</t>
  </si>
  <si>
    <t>E</t>
  </si>
  <si>
    <t>5</t>
  </si>
  <si>
    <t>D</t>
  </si>
  <si>
    <t>Entity No</t>
  </si>
  <si>
    <t>New Statistic Exceptions</t>
  </si>
  <si>
    <t>Save Driver</t>
  </si>
  <si>
    <t>Save Stat Driver</t>
  </si>
  <si>
    <t>AQ1: Driver Build</t>
  </si>
  <si>
    <t>AQ2: Dept Driver Exceptions</t>
  </si>
  <si>
    <t>AQ3: Stat Exceptions</t>
  </si>
  <si>
    <t>AQ4: Update Drivers</t>
  </si>
  <si>
    <t>Dept Discounts</t>
  </si>
  <si>
    <t>D_Discounts</t>
  </si>
  <si>
    <t>D_BadDebt</t>
  </si>
  <si>
    <t>D_Charity</t>
  </si>
  <si>
    <t>Dept Bad Debt</t>
  </si>
  <si>
    <t>Dept Charity</t>
  </si>
  <si>
    <t>15:65</t>
  </si>
  <si>
    <t>E73:J78</t>
  </si>
  <si>
    <t>New Department Exceptions</t>
  </si>
  <si>
    <t>Dept Level Deductions</t>
  </si>
  <si>
    <t>Depreciation\Amortization</t>
  </si>
  <si>
    <t>2020-06-18T14:45:49Z</t>
  </si>
  <si>
    <t>2020-06-18T14:45:50Z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</si>
</sst>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164" formatCode="0.0%"/>
    <numFmt numFmtId="165" formatCode="0_);\(0\)"/>
    <numFmt numFmtId="166" formatCode="_(* #,##0_);_(* \(#,##0\);_(* &quot;-&quot;??_);_(@_)"/>
    <numFmt numFmtId="167" formatCode="0.0%_);\(0.0%\)"/>
    <numFmt numFmtId="168" formatCode="#,##0.0_);\(#,##0.0\)"/>
    <numFmt numFmtId="169" formatCode="0.00%_);\(0.00%\)"/>
    <numFmt numFmtId="170" formatCode="#,##0.000_);\(#,##0.000\)"/>
    <numFmt numFmtId="171" formatCode="#,##0.0000_);\(#,##0.0000\)"/>
    <numFmt numFmtId="172" formatCode="#,##0,;\(##,##0,\)"/>
    <numFmt numFmtId="173" formatCode="mm/dd/yy"/>
    <numFmt numFmtId="174" formatCode="mmm\-yyyy"/>
  </numFmts>
  <fonts count="71">
    <font>
      <sz val="10"/>
      <color theme="1" tint="4.9989318521683403E-2"/>
      <name val="Segoe UI"/>
      <family val="1"/>
      <scheme val="minor"/>
    </font>
    <font>
      <sz val="11"/>
      <color theme="1"/>
      <name val="Segoe UI"/>
      <family val="2"/>
      <scheme val="minor"/>
    </font>
    <font>
      <sz val="10"/>
      <color rgb="FF232D32"/>
      <name val="Segoe UI"/>
      <family val="2"/>
    </font>
    <font>
      <b/>
      <sz val="10"/>
      <color rgb="FF232D32"/>
      <name val="Segoe UI"/>
      <family val="2"/>
    </font>
    <font>
      <sz val="10"/>
      <color theme="1"/>
      <name val="Segoe UI"/>
      <family val="2"/>
      <scheme val="minor"/>
    </font>
    <font>
      <b/>
      <sz val="10"/>
      <color rgb="FF455A64"/>
      <name val="Segoe UI"/>
      <family val="2"/>
    </font>
    <font>
      <sz val="10"/>
      <color rgb="FF455A64"/>
      <name val="Segoe UI"/>
      <family val="2"/>
    </font>
    <font>
      <sz val="12"/>
      <color rgb="FF455A64"/>
      <name val="Segoe UI"/>
      <family val="2"/>
    </font>
    <font>
      <b/>
      <sz val="12"/>
      <color rgb="FF455A64"/>
      <name val="Segoe UI"/>
      <family val="2"/>
    </font>
    <font>
      <sz val="10"/>
      <color rgb="FF222B35"/>
      <name val="Segoe UI"/>
      <family val="2"/>
    </font>
    <font>
      <sz val="22"/>
      <color rgb="FF64B5F6"/>
      <name val="Segoe UI"/>
      <family val="2"/>
    </font>
    <font>
      <b/>
      <sz val="10"/>
      <color rgb="FF00B0F0"/>
      <name val="Segoe UI"/>
      <family val="2"/>
    </font>
    <font>
      <sz val="11"/>
      <color rgb="FF000000"/>
      <name val="Segoe UI"/>
      <family val="2"/>
    </font>
    <font>
      <sz val="11"/>
      <color rgb="FFFFFFFF"/>
      <name val="Segoe UI"/>
      <family val="2"/>
    </font>
    <font>
      <sz val="10"/>
      <color rgb="FF00A6CF"/>
      <name val="Segoe UI"/>
      <family val="2"/>
    </font>
    <font>
      <sz val="10"/>
      <color rgb="FFFFFFFF"/>
      <name val="Segoe UI"/>
      <family val="2"/>
    </font>
    <font>
      <b/>
      <sz val="10"/>
      <color rgb="FF000000"/>
      <name val="Segoe UI"/>
      <family val="2"/>
    </font>
    <font>
      <i/>
      <sz val="9"/>
      <color rgb="FF7F7F7F"/>
      <name val="Segoe UI"/>
      <family val="2"/>
    </font>
    <font>
      <i/>
      <sz val="11"/>
      <color rgb="FF7F7F7F"/>
      <name val="Segoe UI"/>
      <family val="2"/>
    </font>
    <font>
      <sz val="11"/>
      <color rgb="FF17A8FF"/>
      <name val="FontAwesome"/>
    </font>
    <font>
      <b/>
      <sz val="11"/>
      <color theme="0"/>
      <name val="Century Gothic"/>
      <family val="1"/>
      <scheme val="major"/>
    </font>
    <font>
      <b/>
      <sz val="10"/>
      <color theme="0"/>
      <name val="Century Gothic"/>
      <family val="1"/>
      <scheme val="major"/>
    </font>
    <font>
      <u/>
      <sz val="11"/>
      <color theme="10"/>
      <name val="Segoe UI"/>
      <family val="2"/>
      <scheme val="minor"/>
    </font>
    <font>
      <i/>
      <sz val="8"/>
      <color rgb="FF455A64"/>
      <name val="Segoe UI"/>
      <family val="2"/>
    </font>
    <font>
      <sz val="10"/>
      <color rgb="FFFF0000"/>
      <name val="Wingdings"/>
      <charset val="2"/>
    </font>
    <font>
      <sz val="36"/>
      <color theme="0"/>
      <name val="Century Gothic"/>
      <family val="1"/>
      <scheme val="major"/>
    </font>
    <font>
      <sz val="11"/>
      <color rgb="FF232D32"/>
      <name val="Segoe UI"/>
      <family val="2"/>
    </font>
    <font>
      <sz val="11"/>
      <color rgb="FF455A64"/>
      <name val="Segoe UI"/>
      <family val="2"/>
    </font>
    <font>
      <sz val="11"/>
      <color theme="3" tint="-0.49958800012207405"/>
      <name val="Segoe UI"/>
      <family val="2"/>
      <scheme val="minor"/>
    </font>
    <font>
      <b/>
      <sz val="11"/>
      <color theme="3" tint="-0.49958800012207405"/>
      <name val="Antique Olive Roman"/>
      <family val="2"/>
    </font>
    <font>
      <sz val="11"/>
      <color theme="3" tint="-0.49961851863155005"/>
      <name val="Segoe UI"/>
      <family val="2"/>
      <scheme val="minor"/>
    </font>
    <font>
      <sz val="10"/>
      <name val="Segoe UI"/>
      <family val="2"/>
      <scheme val="minor"/>
    </font>
    <font>
      <sz val="11"/>
      <color theme="0"/>
      <name val="Segoe UI"/>
      <family val="2"/>
      <scheme val="minor"/>
    </font>
    <font>
      <u/>
      <sz val="11"/>
      <color theme="3" tint="-0.49958800012207405"/>
      <name val="Segoe UI"/>
      <family val="2"/>
      <scheme val="minor"/>
    </font>
    <font>
      <b/>
      <sz val="10"/>
      <name val="Segoe UI"/>
      <family val="2"/>
      <scheme val="minor"/>
    </font>
    <font>
      <b/>
      <sz val="8"/>
      <color theme="3" tint="-0.49958800012207405"/>
      <name val="Antique Olive Roman"/>
      <family val="2"/>
    </font>
    <font>
      <u/>
      <sz val="8"/>
      <color theme="3" tint="-0.49961851863155005"/>
      <name val="Segoe UI"/>
      <family val="2"/>
      <scheme val="minor"/>
    </font>
    <font>
      <b/>
      <sz val="11"/>
      <color theme="3" tint="-0.49961851863155005"/>
      <name val="Antique Olive Roman"/>
      <family val="2"/>
    </font>
    <font>
      <b/>
      <sz val="11"/>
      <color theme="3" tint="-0.49958800012207405"/>
      <name val="Segoe UI"/>
      <family val="2"/>
      <scheme val="minor"/>
    </font>
    <font>
      <u/>
      <sz val="8"/>
      <color theme="3" tint="-0.49958800012207405"/>
      <name val="Segoe UI"/>
      <family val="2"/>
      <scheme val="minor"/>
    </font>
    <font>
      <sz val="8"/>
      <color theme="3" tint="-0.49958800012207405"/>
      <name val="Segoe UI"/>
      <family val="2"/>
      <scheme val="minor"/>
    </font>
    <font>
      <b/>
      <u/>
      <sz val="11"/>
      <color theme="3" tint="-0.49958800012207405"/>
      <name val="Segoe UI"/>
      <family val="2"/>
      <scheme val="minor"/>
    </font>
    <font>
      <sz val="10"/>
      <name val="Arial"/>
      <family val="2"/>
    </font>
    <font>
      <u/>
      <sz val="11"/>
      <color theme="3" tint="-0.49961851863155005"/>
      <name val="Segoe UI"/>
      <family val="2"/>
      <scheme val="minor"/>
    </font>
    <font>
      <sz val="8"/>
      <color theme="0"/>
      <name val="Segoe UI"/>
      <family val="2"/>
      <scheme val="minor"/>
    </font>
    <font>
      <b/>
      <sz val="11"/>
      <color theme="3" tint="-0.49961851863155005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50"/>
      <name val="Arial"/>
      <family val="2"/>
    </font>
    <font>
      <sz val="12"/>
      <name val="Arial"/>
      <family val="2"/>
    </font>
    <font>
      <sz val="11"/>
      <color theme="0" tint="-0.14960173345133823"/>
      <name val="Segoe UI"/>
      <family val="2"/>
      <scheme val="minor"/>
    </font>
    <font>
      <i/>
      <sz val="11"/>
      <color rgb="FF7F7F7F"/>
      <name val="Segoe UI"/>
      <family val="2"/>
      <scheme val="minor"/>
    </font>
    <font>
      <b/>
      <sz val="8"/>
      <name val="Segoe UI"/>
      <family val="2"/>
      <scheme val="minor"/>
    </font>
    <font>
      <sz val="10"/>
      <color indexed="12"/>
      <name val="Arial"/>
      <family val="2"/>
    </font>
    <font>
      <b/>
      <u/>
      <sz val="11"/>
      <color theme="0" tint="-0.14960173345133823"/>
      <name val="Segoe UI"/>
      <family val="2"/>
      <scheme val="minor"/>
    </font>
    <font>
      <b/>
      <sz val="11"/>
      <color theme="0" tint="-0.14960173345133823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Segoe UI"/>
      <family val="2"/>
      <scheme val="minor"/>
    </font>
    <font>
      <sz val="12"/>
      <color indexed="50"/>
      <name val="Arial"/>
      <family val="2"/>
    </font>
    <font>
      <b/>
      <sz val="8"/>
      <color theme="3" tint="-0.49958800012207405"/>
      <name val="Segoe UI"/>
      <family val="2"/>
      <scheme val="minor"/>
    </font>
    <font>
      <sz val="11"/>
      <color theme="9" tint="-0.24958037049470505"/>
      <name val="Segoe UI"/>
      <family val="2"/>
      <scheme val="minor"/>
    </font>
    <font>
      <sz val="10"/>
      <name val="Verdana"/>
      <family val="2"/>
    </font>
    <font>
      <sz val="8"/>
      <name val="Segoe UI"/>
      <family val="1"/>
      <scheme val="minor"/>
    </font>
    <font>
      <i/>
      <sz val="9"/>
      <name val="Segoe UI"/>
      <family val="2"/>
    </font>
    <font>
      <sz val="10"/>
      <color indexed="10"/>
      <name val="Segoe UI"/>
      <family val="2"/>
      <scheme val="minor"/>
    </font>
    <font>
      <i/>
      <sz val="9"/>
      <name val="Segoe UI"/>
      <family val="2"/>
      <scheme val="minor"/>
    </font>
    <font>
      <sz val="14"/>
      <name val="Segoe UI"/>
      <family val="2"/>
      <scheme val="minor"/>
    </font>
    <font>
      <sz val="10"/>
      <name val="Segoe UI"/>
      <family val="2"/>
    </font>
    <font>
      <sz val="11"/>
      <color theme="0" tint="-0.14999847407452621"/>
      <name val="Segoe UI"/>
      <family val="2"/>
    </font>
    <font>
      <sz val="11"/>
      <color theme="3" tint="0.39997558519241921"/>
      <name val="Segoe UI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ED7DB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2E9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83CC"/>
        <bgColor indexed="64"/>
      </patternFill>
    </fill>
    <fill>
      <patternFill patternType="solid">
        <fgColor rgb="FFAFBDC5"/>
        <bgColor indexed="64"/>
      </patternFill>
    </fill>
    <fill>
      <patternFill patternType="solid">
        <fgColor rgb="FF78909C"/>
        <bgColor indexed="64"/>
      </patternFill>
    </fill>
    <fill>
      <patternFill patternType="solid">
        <fgColor rgb="FF455A63"/>
        <bgColor indexed="64"/>
      </patternFill>
    </fill>
    <fill>
      <patternFill patternType="solid">
        <fgColor rgb="FF15222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1D5A9"/>
        <bgColor indexed="64"/>
      </patternFill>
    </fill>
    <fill>
      <patternFill patternType="solid">
        <fgColor rgb="FFD0BE7A"/>
        <bgColor indexed="64"/>
      </patternFill>
    </fill>
    <fill>
      <patternFill patternType="solid">
        <fgColor rgb="FFBDA343"/>
        <bgColor indexed="64"/>
      </patternFill>
    </fill>
    <fill>
      <patternFill patternType="solid">
        <fgColor rgb="FF9B8637"/>
        <bgColor indexed="64"/>
      </patternFill>
    </fill>
    <fill>
      <patternFill patternType="solid">
        <fgColor rgb="FF7F6D2D"/>
        <bgColor indexed="64"/>
      </patternFill>
    </fill>
    <fill>
      <patternFill patternType="solid">
        <fgColor rgb="FFB8F5C9"/>
        <bgColor indexed="64"/>
      </patternFill>
    </fill>
    <fill>
      <patternFill patternType="solid">
        <fgColor rgb="FFD1C4E9"/>
        <bgColor indexed="64"/>
      </patternFill>
    </fill>
    <fill>
      <patternFill patternType="solid">
        <fgColor rgb="FFB39DDB"/>
        <bgColor indexed="64"/>
      </patternFill>
    </fill>
    <fill>
      <patternFill patternType="solid">
        <fgColor rgb="FF7E57C2"/>
        <bgColor indexed="64"/>
      </patternFill>
    </fill>
    <fill>
      <patternFill patternType="solid">
        <fgColor rgb="FF3B27A0"/>
        <bgColor indexed="64"/>
      </patternFill>
    </fill>
    <fill>
      <patternFill patternType="solid">
        <fgColor rgb="FF20156D"/>
        <bgColor indexed="64"/>
      </patternFill>
    </fill>
    <fill>
      <patternFill patternType="solid">
        <fgColor rgb="FFB2DFDB"/>
        <bgColor indexed="64"/>
      </patternFill>
    </fill>
    <fill>
      <patternFill patternType="solid">
        <fgColor rgb="FF4DB6AC"/>
        <bgColor indexed="64"/>
      </patternFill>
    </fill>
    <fill>
      <patternFill patternType="solid">
        <fgColor rgb="FF009688"/>
        <bgColor indexed="64"/>
      </patternFill>
    </fill>
    <fill>
      <patternFill patternType="solid">
        <fgColor rgb="FF00796B"/>
        <bgColor indexed="64"/>
      </patternFill>
    </fill>
    <fill>
      <patternFill patternType="solid">
        <fgColor rgb="FF004D40"/>
        <bgColor indexed="64"/>
      </patternFill>
    </fill>
    <fill>
      <patternFill patternType="solid">
        <fgColor theme="3" tint="-0.249885555589465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8BBD0"/>
        <bgColor indexed="64"/>
      </patternFill>
    </fill>
    <fill>
      <patternFill patternType="solid">
        <fgColor rgb="FFF0629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C2185B"/>
        <bgColor indexed="64"/>
      </patternFill>
    </fill>
    <fill>
      <patternFill patternType="solid">
        <fgColor rgb="FF880E4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64B5F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1976D2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FFECB3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6F00"/>
        <bgColor indexed="64"/>
      </patternFill>
    </fill>
    <fill>
      <patternFill patternType="solid">
        <fgColor theme="0" tint="-0.149601733451338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6322519608142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dashed">
        <color rgb="FFDBE2E5"/>
      </top>
      <bottom style="dashed">
        <color rgb="FFDBE2E5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D8E2E5"/>
      </top>
      <bottom style="thin">
        <color rgb="FFD8E2E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 style="medium">
        <color theme="3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7">
    <xf numFmtId="0" fontId="0" fillId="2" borderId="0" applyNumberFormat="0" applyFont="0" applyFill="0" applyBorder="0" applyAlignment="0" applyProtection="0"/>
    <xf numFmtId="37" fontId="2" fillId="3" borderId="0">
      <alignment horizontal="right" vertical="center"/>
    </xf>
    <xf numFmtId="39" fontId="2" fillId="3" borderId="0">
      <alignment horizontal="right" vertical="center"/>
    </xf>
    <xf numFmtId="165" fontId="2" fillId="2" borderId="0">
      <alignment horizontal="left" vertical="center"/>
    </xf>
    <xf numFmtId="5" fontId="2" fillId="2" borderId="0">
      <alignment horizontal="right" vertical="center"/>
    </xf>
    <xf numFmtId="7" fontId="2" fillId="2" borderId="0">
      <alignment horizontal="right" vertical="center"/>
    </xf>
    <xf numFmtId="165" fontId="2" fillId="2" borderId="0">
      <alignment horizontal="right" vertical="center"/>
    </xf>
    <xf numFmtId="37" fontId="2" fillId="2" borderId="0">
      <alignment horizontal="right" vertical="center"/>
    </xf>
    <xf numFmtId="167" fontId="2" fillId="2" borderId="0">
      <alignment horizontal="right" vertical="center"/>
    </xf>
    <xf numFmtId="168" fontId="2" fillId="2" borderId="0">
      <alignment horizontal="right" vertical="center"/>
    </xf>
    <xf numFmtId="169" fontId="2" fillId="2" borderId="0">
      <alignment horizontal="right" vertical="center"/>
    </xf>
    <xf numFmtId="39" fontId="2" fillId="2" borderId="0">
      <alignment horizontal="right" vertical="center"/>
    </xf>
    <xf numFmtId="170" fontId="2" fillId="2" borderId="0">
      <alignment horizontal="right" vertical="center"/>
    </xf>
    <xf numFmtId="171" fontId="2" fillId="2" borderId="0">
      <alignment horizontal="right" vertical="center"/>
    </xf>
    <xf numFmtId="172" fontId="2" fillId="2" borderId="0">
      <alignment horizontal="right" vertical="center"/>
    </xf>
    <xf numFmtId="165" fontId="2" fillId="2" borderId="0">
      <alignment horizontal="left" vertical="center"/>
    </xf>
    <xf numFmtId="165" fontId="2" fillId="2" borderId="0">
      <alignment horizontal="left" vertical="center" indent="1"/>
    </xf>
    <xf numFmtId="173" fontId="2" fillId="2" borderId="0">
      <alignment horizontal="right" vertical="center"/>
    </xf>
    <xf numFmtId="174" fontId="2" fillId="2" borderId="0">
      <alignment horizontal="right" vertical="center"/>
    </xf>
    <xf numFmtId="5" fontId="2" fillId="4" borderId="1">
      <alignment horizontal="right" vertical="center"/>
    </xf>
    <xf numFmtId="7" fontId="2" fillId="4" borderId="1">
      <alignment horizontal="right" vertical="center"/>
    </xf>
    <xf numFmtId="165" fontId="2" fillId="4" borderId="1">
      <alignment horizontal="right" vertical="center"/>
    </xf>
    <xf numFmtId="37" fontId="2" fillId="4" borderId="1">
      <alignment horizontal="right" vertical="center"/>
    </xf>
    <xf numFmtId="167" fontId="2" fillId="4" borderId="1">
      <alignment horizontal="right" vertical="center"/>
    </xf>
    <xf numFmtId="168" fontId="2" fillId="4" borderId="1">
      <alignment horizontal="right" vertical="center"/>
    </xf>
    <xf numFmtId="169" fontId="2" fillId="4" borderId="1">
      <alignment horizontal="right" vertical="center"/>
    </xf>
    <xf numFmtId="39" fontId="2" fillId="4" borderId="1">
      <alignment horizontal="right" vertical="center"/>
    </xf>
    <xf numFmtId="170" fontId="2" fillId="4" borderId="1">
      <alignment horizontal="right" vertical="center"/>
    </xf>
    <xf numFmtId="171" fontId="2" fillId="4" borderId="1">
      <alignment horizontal="right" vertical="center"/>
    </xf>
    <xf numFmtId="172" fontId="2" fillId="4" borderId="1">
      <alignment horizontal="right" vertical="center"/>
    </xf>
    <xf numFmtId="165" fontId="2" fillId="4" borderId="1">
      <alignment horizontal="left" vertical="center"/>
    </xf>
    <xf numFmtId="165" fontId="3" fillId="2" borderId="0">
      <alignment vertical="center"/>
    </xf>
    <xf numFmtId="165" fontId="3" fillId="2" borderId="0">
      <alignment horizontal="right" vertical="center" indent="1"/>
    </xf>
    <xf numFmtId="165" fontId="3" fillId="2" borderId="0">
      <alignment horizontal="center" vertical="center"/>
    </xf>
    <xf numFmtId="5" fontId="2" fillId="2" borderId="0">
      <alignment vertical="center"/>
    </xf>
    <xf numFmtId="7" fontId="2" fillId="2" borderId="0">
      <alignment vertical="center"/>
    </xf>
    <xf numFmtId="165" fontId="2" fillId="2" borderId="0">
      <alignment vertical="center"/>
    </xf>
    <xf numFmtId="37" fontId="2" fillId="2" borderId="0">
      <alignment vertical="center"/>
    </xf>
    <xf numFmtId="167" fontId="2" fillId="2" borderId="0">
      <alignment vertical="center"/>
    </xf>
    <xf numFmtId="168" fontId="2" fillId="2" borderId="0">
      <alignment vertical="center"/>
    </xf>
    <xf numFmtId="169" fontId="2" fillId="2" borderId="0">
      <alignment vertical="center"/>
    </xf>
    <xf numFmtId="39" fontId="2" fillId="2" borderId="0">
      <alignment vertical="center"/>
    </xf>
    <xf numFmtId="170" fontId="2" fillId="2" borderId="0">
      <alignment vertical="center"/>
    </xf>
    <xf numFmtId="171" fontId="2" fillId="2" borderId="0">
      <alignment vertical="center"/>
    </xf>
    <xf numFmtId="165" fontId="2" fillId="2" borderId="0">
      <alignment horizontal="left" vertical="center"/>
    </xf>
    <xf numFmtId="165" fontId="2" fillId="2" borderId="0">
      <alignment horizontal="left" vertical="center" indent="1"/>
    </xf>
    <xf numFmtId="165" fontId="2" fillId="2" borderId="0">
      <alignment horizontal="right" vertical="center" indent="1"/>
    </xf>
    <xf numFmtId="0" fontId="4" fillId="0" borderId="0">
      <alignment horizontal="left" vertical="center"/>
    </xf>
    <xf numFmtId="173" fontId="2" fillId="2" borderId="0">
      <alignment vertical="center"/>
    </xf>
    <xf numFmtId="174" fontId="2" fillId="2" borderId="0">
      <alignment vertical="center"/>
    </xf>
    <xf numFmtId="5" fontId="5" fillId="4" borderId="1">
      <alignment vertical="center"/>
    </xf>
    <xf numFmtId="7" fontId="5" fillId="4" borderId="1">
      <alignment vertical="center"/>
    </xf>
    <xf numFmtId="165" fontId="5" fillId="4" borderId="1">
      <alignment vertical="center"/>
    </xf>
    <xf numFmtId="37" fontId="5" fillId="4" borderId="1">
      <alignment vertical="center"/>
    </xf>
    <xf numFmtId="167" fontId="5" fillId="4" borderId="1">
      <alignment vertical="center"/>
    </xf>
    <xf numFmtId="168" fontId="5" fillId="4" borderId="1">
      <alignment vertical="center"/>
    </xf>
    <xf numFmtId="169" fontId="5" fillId="4" borderId="1">
      <alignment vertical="center"/>
    </xf>
    <xf numFmtId="39" fontId="5" fillId="4" borderId="1">
      <alignment vertical="center"/>
    </xf>
    <xf numFmtId="170" fontId="5" fillId="4" borderId="1">
      <alignment vertical="center"/>
    </xf>
    <xf numFmtId="171" fontId="5" fillId="4" borderId="1">
      <alignment vertical="center"/>
    </xf>
    <xf numFmtId="172" fontId="5" fillId="4" borderId="1">
      <alignment vertical="center"/>
    </xf>
    <xf numFmtId="165" fontId="5" fillId="4" borderId="1">
      <alignment horizontal="left" vertical="center" indent="1" justifyLastLine="1"/>
    </xf>
    <xf numFmtId="5" fontId="6" fillId="5" borderId="0">
      <alignment horizontal="center" vertical="center"/>
    </xf>
    <xf numFmtId="7" fontId="6" fillId="5" borderId="0">
      <alignment horizontal="center" vertical="center"/>
    </xf>
    <xf numFmtId="165" fontId="6" fillId="5" borderId="0">
      <alignment horizontal="center" vertical="center"/>
    </xf>
    <xf numFmtId="37" fontId="6" fillId="5" borderId="0">
      <alignment horizontal="center" vertical="center"/>
    </xf>
    <xf numFmtId="167" fontId="6" fillId="5" borderId="0">
      <alignment horizontal="center" vertical="center"/>
    </xf>
    <xf numFmtId="168" fontId="6" fillId="5" borderId="0">
      <alignment horizontal="center" vertical="center"/>
    </xf>
    <xf numFmtId="169" fontId="6" fillId="5" borderId="0">
      <alignment horizontal="center" vertical="center"/>
    </xf>
    <xf numFmtId="39" fontId="6" fillId="5" borderId="0">
      <alignment horizontal="center" vertical="center"/>
    </xf>
    <xf numFmtId="170" fontId="6" fillId="5" borderId="0">
      <alignment horizontal="center" vertical="center"/>
    </xf>
    <xf numFmtId="171" fontId="6" fillId="5" borderId="0">
      <alignment horizontal="center" vertical="center"/>
    </xf>
    <xf numFmtId="165" fontId="6" fillId="5" borderId="0">
      <alignment horizontal="left" vertical="center"/>
    </xf>
    <xf numFmtId="165" fontId="7" fillId="5" borderId="0">
      <alignment horizontal="left" vertical="center"/>
    </xf>
    <xf numFmtId="165" fontId="5" fillId="5" borderId="0">
      <alignment horizontal="left" vertical="center"/>
    </xf>
    <xf numFmtId="165" fontId="8" fillId="5" borderId="0">
      <alignment horizontal="left" vertical="center"/>
    </xf>
    <xf numFmtId="173" fontId="6" fillId="5" borderId="0">
      <alignment horizontal="center" vertical="center"/>
    </xf>
    <xf numFmtId="174" fontId="6" fillId="5" borderId="0">
      <alignment horizontal="center" vertical="center"/>
    </xf>
    <xf numFmtId="165" fontId="9" fillId="6" borderId="2">
      <alignment horizontal="center" vertical="center" wrapText="1"/>
    </xf>
    <xf numFmtId="165" fontId="9" fillId="2" borderId="2">
      <alignment horizontal="center" vertical="center"/>
    </xf>
    <xf numFmtId="165" fontId="5" fillId="7" borderId="0">
      <alignment horizontal="left" vertical="center"/>
    </xf>
    <xf numFmtId="165" fontId="6" fillId="7" borderId="0">
      <alignment horizontal="left" vertical="center"/>
    </xf>
    <xf numFmtId="173" fontId="9" fillId="6" borderId="2">
      <alignment horizontal="center" vertical="center"/>
    </xf>
    <xf numFmtId="174" fontId="9" fillId="6" borderId="2">
      <alignment horizontal="center" vertical="center"/>
    </xf>
    <xf numFmtId="172" fontId="5" fillId="8" borderId="0">
      <alignment vertical="center"/>
    </xf>
    <xf numFmtId="5" fontId="5" fillId="8" borderId="0">
      <alignment vertical="center"/>
    </xf>
    <xf numFmtId="7" fontId="5" fillId="8" borderId="0">
      <alignment vertical="center"/>
    </xf>
    <xf numFmtId="165" fontId="5" fillId="8" borderId="0">
      <alignment vertical="center"/>
    </xf>
    <xf numFmtId="37" fontId="5" fillId="8" borderId="0">
      <alignment vertical="center"/>
    </xf>
    <xf numFmtId="167" fontId="5" fillId="8" borderId="0">
      <alignment vertical="center"/>
    </xf>
    <xf numFmtId="168" fontId="5" fillId="8" borderId="0">
      <alignment vertical="center"/>
    </xf>
    <xf numFmtId="169" fontId="5" fillId="8" borderId="0">
      <alignment vertical="center"/>
    </xf>
    <xf numFmtId="39" fontId="5" fillId="8" borderId="0">
      <alignment vertical="center"/>
    </xf>
    <xf numFmtId="170" fontId="5" fillId="8" borderId="0">
      <alignment vertical="center"/>
    </xf>
    <xf numFmtId="171" fontId="5" fillId="8" borderId="0">
      <alignment vertical="center"/>
    </xf>
    <xf numFmtId="165" fontId="5" fillId="8" borderId="0">
      <alignment vertical="center"/>
    </xf>
    <xf numFmtId="165" fontId="6" fillId="2" borderId="2">
      <alignment vertical="center"/>
    </xf>
    <xf numFmtId="165" fontId="6" fillId="9" borderId="2">
      <alignment vertical="center"/>
    </xf>
    <xf numFmtId="165" fontId="7" fillId="2" borderId="0">
      <alignment vertical="center"/>
    </xf>
    <xf numFmtId="165" fontId="7" fillId="9" borderId="0">
      <alignment vertical="center"/>
    </xf>
    <xf numFmtId="165" fontId="10" fillId="2" borderId="0">
      <alignment vertical="center"/>
    </xf>
    <xf numFmtId="165" fontId="2" fillId="2" borderId="0">
      <alignment vertical="center"/>
    </xf>
    <xf numFmtId="5" fontId="2" fillId="2" borderId="0">
      <alignment vertical="center"/>
    </xf>
    <xf numFmtId="7" fontId="2" fillId="2" borderId="0">
      <alignment vertical="center"/>
    </xf>
    <xf numFmtId="165" fontId="2" fillId="2" borderId="0">
      <alignment vertical="center"/>
    </xf>
    <xf numFmtId="37" fontId="2" fillId="2" borderId="0">
      <alignment vertical="center"/>
    </xf>
    <xf numFmtId="167" fontId="2" fillId="2" borderId="0">
      <alignment vertical="center"/>
    </xf>
    <xf numFmtId="168" fontId="2" fillId="2" borderId="0">
      <alignment vertical="center"/>
    </xf>
    <xf numFmtId="169" fontId="2" fillId="2" borderId="0">
      <alignment vertical="center"/>
    </xf>
    <xf numFmtId="39" fontId="2" fillId="2" borderId="0">
      <alignment vertical="center"/>
    </xf>
    <xf numFmtId="170" fontId="2" fillId="2" borderId="0">
      <alignment vertical="center"/>
    </xf>
    <xf numFmtId="171" fontId="2" fillId="2" borderId="0">
      <alignment vertical="center"/>
    </xf>
    <xf numFmtId="165" fontId="2" fillId="2" borderId="0">
      <alignment vertical="center"/>
    </xf>
    <xf numFmtId="165" fontId="2" fillId="2" borderId="0">
      <alignment horizontal="left" vertical="center" indent="1"/>
    </xf>
    <xf numFmtId="173" fontId="2" fillId="2" borderId="0">
      <alignment vertical="center"/>
    </xf>
    <xf numFmtId="174" fontId="2" fillId="2" borderId="0">
      <alignment vertical="center"/>
    </xf>
    <xf numFmtId="5" fontId="6" fillId="2" borderId="1">
      <alignment vertical="center"/>
    </xf>
    <xf numFmtId="7" fontId="6" fillId="2" borderId="1">
      <alignment vertical="center"/>
    </xf>
    <xf numFmtId="165" fontId="6" fillId="2" borderId="1">
      <alignment vertical="center"/>
    </xf>
    <xf numFmtId="37" fontId="6" fillId="2" borderId="1">
      <alignment vertical="center"/>
    </xf>
    <xf numFmtId="167" fontId="6" fillId="2" borderId="1">
      <alignment vertical="center"/>
    </xf>
    <xf numFmtId="168" fontId="6" fillId="2" borderId="1">
      <alignment vertical="center"/>
    </xf>
    <xf numFmtId="169" fontId="6" fillId="2" borderId="1">
      <alignment vertical="center"/>
    </xf>
    <xf numFmtId="39" fontId="6" fillId="2" borderId="1">
      <alignment vertical="center"/>
    </xf>
    <xf numFmtId="170" fontId="6" fillId="2" borderId="1">
      <alignment vertical="center"/>
    </xf>
    <xf numFmtId="171" fontId="6" fillId="2" borderId="1">
      <alignment vertical="center"/>
    </xf>
    <xf numFmtId="165" fontId="6" fillId="2" borderId="1">
      <alignment vertical="center"/>
    </xf>
    <xf numFmtId="165" fontId="11" fillId="10" borderId="0">
      <alignment vertical="center"/>
    </xf>
    <xf numFmtId="165" fontId="12" fillId="4" borderId="0">
      <alignment vertical="center"/>
    </xf>
    <xf numFmtId="165" fontId="12" fillId="11" borderId="0">
      <alignment vertical="center"/>
    </xf>
    <xf numFmtId="165" fontId="13" fillId="12" borderId="0">
      <alignment vertical="center"/>
    </xf>
    <xf numFmtId="165" fontId="13" fillId="13" borderId="0">
      <alignment vertical="center"/>
    </xf>
    <xf numFmtId="165" fontId="13" fillId="14" borderId="0">
      <alignment vertical="center"/>
    </xf>
    <xf numFmtId="165" fontId="14" fillId="2" borderId="3">
      <alignment horizontal="center" vertical="center"/>
    </xf>
    <xf numFmtId="165" fontId="15" fillId="15" borderId="3">
      <alignment horizontal="center" vertical="center"/>
    </xf>
    <xf numFmtId="165" fontId="12" fillId="16" borderId="0">
      <alignment vertical="center"/>
    </xf>
    <xf numFmtId="165" fontId="12" fillId="17" borderId="0">
      <alignment vertical="center"/>
    </xf>
    <xf numFmtId="165" fontId="13" fillId="18" borderId="0">
      <alignment vertical="center"/>
    </xf>
    <xf numFmtId="165" fontId="13" fillId="19" borderId="0">
      <alignment vertical="center"/>
    </xf>
    <xf numFmtId="165" fontId="13" fillId="20" borderId="0">
      <alignment vertical="center"/>
    </xf>
    <xf numFmtId="165" fontId="16" fillId="15" borderId="0">
      <alignment vertical="center"/>
    </xf>
    <xf numFmtId="5" fontId="6" fillId="21" borderId="3">
      <alignment vertical="center"/>
      <protection locked="0"/>
    </xf>
    <xf numFmtId="7" fontId="6" fillId="21" borderId="3">
      <alignment vertical="center"/>
      <protection locked="0"/>
    </xf>
    <xf numFmtId="165" fontId="6" fillId="21" borderId="3">
      <alignment vertical="center"/>
      <protection locked="0"/>
    </xf>
    <xf numFmtId="37" fontId="6" fillId="21" borderId="3">
      <alignment vertical="center"/>
      <protection locked="0"/>
    </xf>
    <xf numFmtId="167" fontId="6" fillId="21" borderId="3">
      <alignment vertical="center"/>
      <protection locked="0"/>
    </xf>
    <xf numFmtId="168" fontId="6" fillId="21" borderId="3">
      <alignment vertical="center"/>
      <protection locked="0"/>
    </xf>
    <xf numFmtId="169" fontId="6" fillId="21" borderId="3">
      <alignment vertical="center"/>
      <protection locked="0"/>
    </xf>
    <xf numFmtId="39" fontId="6" fillId="21" borderId="3">
      <alignment vertical="center"/>
      <protection locked="0"/>
    </xf>
    <xf numFmtId="170" fontId="6" fillId="21" borderId="3">
      <alignment vertical="center"/>
      <protection locked="0"/>
    </xf>
    <xf numFmtId="171" fontId="6" fillId="21" borderId="3">
      <alignment vertical="center"/>
      <protection locked="0"/>
    </xf>
    <xf numFmtId="165" fontId="6" fillId="21" borderId="3">
      <alignment horizontal="center" vertical="center"/>
      <protection locked="0"/>
    </xf>
    <xf numFmtId="173" fontId="6" fillId="21" borderId="3">
      <alignment vertical="center"/>
      <protection locked="0"/>
    </xf>
    <xf numFmtId="174" fontId="6" fillId="21" borderId="3">
      <alignment vertical="center"/>
      <protection locked="0"/>
    </xf>
    <xf numFmtId="165" fontId="12" fillId="22" borderId="0">
      <alignment vertical="center"/>
    </xf>
    <xf numFmtId="165" fontId="12" fillId="23" borderId="0">
      <alignment vertical="center"/>
    </xf>
    <xf numFmtId="165" fontId="13" fillId="24" borderId="0">
      <alignment vertical="center"/>
    </xf>
    <xf numFmtId="165" fontId="13" fillId="25" borderId="0">
      <alignment vertical="center"/>
    </xf>
    <xf numFmtId="165" fontId="13" fillId="26" borderId="0">
      <alignment vertical="center"/>
    </xf>
    <xf numFmtId="165" fontId="17" fillId="2" borderId="0">
      <alignment horizontal="left" vertical="center"/>
    </xf>
    <xf numFmtId="165" fontId="18" fillId="2" borderId="0">
      <alignment vertical="center"/>
    </xf>
    <xf numFmtId="165" fontId="19" fillId="2" borderId="4">
      <alignment horizontal="center" vertical="center"/>
    </xf>
    <xf numFmtId="165" fontId="12" fillId="27" borderId="0">
      <alignment vertical="center"/>
    </xf>
    <xf numFmtId="165" fontId="12" fillId="28" borderId="0">
      <alignment vertical="center"/>
    </xf>
    <xf numFmtId="165" fontId="13" fillId="29" borderId="0">
      <alignment vertical="center"/>
    </xf>
    <xf numFmtId="165" fontId="13" fillId="30" borderId="0">
      <alignment vertical="center"/>
    </xf>
    <xf numFmtId="165" fontId="13" fillId="31" borderId="0">
      <alignment vertical="center"/>
    </xf>
    <xf numFmtId="0" fontId="20" fillId="32" borderId="0" applyNumberFormat="0" applyBorder="0" applyProtection="0">
      <alignment horizontal="center" vertical="center"/>
    </xf>
    <xf numFmtId="0" fontId="20" fillId="33" borderId="0" applyNumberFormat="0" applyBorder="0" applyProtection="0">
      <alignment horizontal="center" vertical="center"/>
    </xf>
    <xf numFmtId="0" fontId="21" fillId="34" borderId="0" applyNumberFormat="0" applyBorder="0" applyAlignment="0" applyProtection="0"/>
    <xf numFmtId="0" fontId="22" fillId="0" borderId="0" applyNumberFormat="0" applyFill="0" applyBorder="0" applyAlignment="0" applyProtection="0"/>
    <xf numFmtId="5" fontId="6" fillId="35" borderId="5">
      <alignment vertical="center"/>
      <protection locked="0"/>
    </xf>
    <xf numFmtId="7" fontId="6" fillId="35" borderId="5">
      <alignment vertical="center"/>
      <protection locked="0"/>
    </xf>
    <xf numFmtId="165" fontId="6" fillId="35" borderId="5">
      <alignment vertical="center"/>
      <protection locked="0"/>
    </xf>
    <xf numFmtId="37" fontId="6" fillId="35" borderId="5">
      <alignment vertical="center"/>
      <protection locked="0"/>
    </xf>
    <xf numFmtId="167" fontId="6" fillId="35" borderId="5">
      <alignment vertical="center"/>
      <protection locked="0"/>
    </xf>
    <xf numFmtId="168" fontId="6" fillId="35" borderId="5">
      <alignment vertical="center"/>
      <protection locked="0"/>
    </xf>
    <xf numFmtId="169" fontId="6" fillId="35" borderId="5">
      <alignment vertical="center"/>
      <protection locked="0"/>
    </xf>
    <xf numFmtId="39" fontId="6" fillId="35" borderId="5">
      <alignment vertical="center"/>
      <protection locked="0"/>
    </xf>
    <xf numFmtId="170" fontId="6" fillId="35" borderId="5">
      <alignment vertical="center"/>
      <protection locked="0"/>
    </xf>
    <xf numFmtId="171" fontId="6" fillId="35" borderId="5">
      <alignment vertical="center"/>
      <protection locked="0"/>
    </xf>
    <xf numFmtId="172" fontId="6" fillId="35" borderId="5">
      <alignment vertical="center"/>
      <protection locked="0"/>
    </xf>
    <xf numFmtId="165" fontId="6" fillId="35" borderId="5">
      <alignment horizontal="left" vertical="top" wrapText="1" indent="1"/>
      <protection locked="0"/>
    </xf>
    <xf numFmtId="173" fontId="6" fillId="35" borderId="5">
      <alignment vertical="center"/>
      <protection locked="0"/>
    </xf>
    <xf numFmtId="174" fontId="6" fillId="35" borderId="5">
      <alignment vertical="center"/>
      <protection locked="0"/>
    </xf>
    <xf numFmtId="165" fontId="2" fillId="2" borderId="4">
      <alignment horizontal="left" vertical="center"/>
    </xf>
    <xf numFmtId="165" fontId="2" fillId="2" borderId="4">
      <alignment horizontal="left" vertical="center" indent="1" justifyLastLine="1"/>
    </xf>
    <xf numFmtId="165" fontId="3" fillId="2" borderId="4">
      <alignment horizontal="left" vertical="center"/>
    </xf>
    <xf numFmtId="165" fontId="2" fillId="2" borderId="4">
      <alignment horizontal="center" vertical="center" justifyLastLine="1"/>
    </xf>
    <xf numFmtId="165" fontId="23" fillId="2" borderId="6">
      <alignment horizontal="left" vertical="center"/>
    </xf>
    <xf numFmtId="165" fontId="23" fillId="2" borderId="0">
      <alignment horizontal="left" vertical="center"/>
    </xf>
    <xf numFmtId="165" fontId="24" fillId="2" borderId="0">
      <alignment horizontal="center" vertical="center"/>
    </xf>
    <xf numFmtId="165" fontId="24" fillId="2" borderId="7">
      <alignment horizontal="center" vertical="center"/>
    </xf>
    <xf numFmtId="165" fontId="12" fillId="36" borderId="0">
      <alignment vertical="center"/>
    </xf>
    <xf numFmtId="165" fontId="12" fillId="37" borderId="0">
      <alignment vertical="center"/>
    </xf>
    <xf numFmtId="165" fontId="13" fillId="38" borderId="0">
      <alignment vertical="center"/>
    </xf>
    <xf numFmtId="165" fontId="13" fillId="39" borderId="0">
      <alignment vertical="center"/>
    </xf>
    <xf numFmtId="165" fontId="13" fillId="40" borderId="0">
      <alignment vertical="center"/>
    </xf>
    <xf numFmtId="0" fontId="25" fillId="41" borderId="0" applyNumberFormat="0" applyBorder="0" applyAlignment="0" applyProtection="0"/>
    <xf numFmtId="165" fontId="12" fillId="42" borderId="0">
      <alignment vertical="center"/>
    </xf>
    <xf numFmtId="165" fontId="12" fillId="43" borderId="0">
      <alignment vertical="center"/>
    </xf>
    <xf numFmtId="165" fontId="13" fillId="44" borderId="0">
      <alignment vertical="center"/>
    </xf>
    <xf numFmtId="165" fontId="13" fillId="45" borderId="0">
      <alignment vertical="center"/>
    </xf>
    <xf numFmtId="165" fontId="13" fillId="46" borderId="0">
      <alignment vertical="center"/>
    </xf>
    <xf numFmtId="165" fontId="12" fillId="47" borderId="0">
      <alignment vertical="center"/>
    </xf>
    <xf numFmtId="5" fontId="26" fillId="47" borderId="0">
      <alignment vertical="center"/>
    </xf>
    <xf numFmtId="7" fontId="26" fillId="47" borderId="0">
      <alignment vertical="center"/>
    </xf>
    <xf numFmtId="165" fontId="26" fillId="47" borderId="0">
      <alignment vertical="center"/>
    </xf>
    <xf numFmtId="37" fontId="26" fillId="47" borderId="0">
      <alignment vertical="center"/>
    </xf>
    <xf numFmtId="167" fontId="26" fillId="47" borderId="0">
      <alignment vertical="center"/>
    </xf>
    <xf numFmtId="168" fontId="26" fillId="47" borderId="0">
      <alignment vertical="center"/>
    </xf>
    <xf numFmtId="169" fontId="26" fillId="47" borderId="0">
      <alignment vertical="center"/>
    </xf>
    <xf numFmtId="39" fontId="26" fillId="47" borderId="0">
      <alignment vertical="center"/>
    </xf>
    <xf numFmtId="170" fontId="26" fillId="47" borderId="0">
      <alignment vertical="center"/>
    </xf>
    <xf numFmtId="171" fontId="26" fillId="47" borderId="0">
      <alignment vertical="center"/>
    </xf>
    <xf numFmtId="165" fontId="7" fillId="47" borderId="0">
      <alignment horizontal="left" vertical="center"/>
    </xf>
    <xf numFmtId="165" fontId="27" fillId="47" borderId="0">
      <alignment horizontal="right" vertical="center"/>
    </xf>
    <xf numFmtId="173" fontId="26" fillId="47" borderId="0">
      <alignment vertical="center"/>
    </xf>
    <xf numFmtId="174" fontId="26" fillId="47" borderId="0">
      <alignment vertical="center"/>
    </xf>
    <xf numFmtId="165" fontId="12" fillId="48" borderId="0">
      <alignment vertical="center"/>
    </xf>
    <xf numFmtId="5" fontId="26" fillId="48" borderId="0">
      <alignment vertical="center"/>
    </xf>
    <xf numFmtId="7" fontId="26" fillId="48" borderId="0">
      <alignment vertical="center"/>
    </xf>
    <xf numFmtId="165" fontId="26" fillId="48" borderId="0">
      <alignment vertical="center"/>
    </xf>
    <xf numFmtId="37" fontId="26" fillId="48" borderId="0">
      <alignment vertical="center"/>
    </xf>
    <xf numFmtId="167" fontId="26" fillId="48" borderId="0">
      <alignment vertical="center"/>
    </xf>
    <xf numFmtId="168" fontId="26" fillId="48" borderId="0">
      <alignment vertical="center"/>
    </xf>
    <xf numFmtId="169" fontId="26" fillId="48" borderId="0">
      <alignment vertical="center"/>
    </xf>
    <xf numFmtId="39" fontId="26" fillId="48" borderId="0">
      <alignment vertical="center"/>
    </xf>
    <xf numFmtId="170" fontId="26" fillId="48" borderId="0">
      <alignment vertical="center"/>
    </xf>
    <xf numFmtId="171" fontId="26" fillId="48" borderId="0">
      <alignment vertical="center"/>
    </xf>
    <xf numFmtId="165" fontId="27" fillId="48" borderId="0">
      <alignment horizontal="left" vertical="center"/>
    </xf>
    <xf numFmtId="165" fontId="27" fillId="48" borderId="0">
      <alignment horizontal="right" vertical="center"/>
    </xf>
    <xf numFmtId="173" fontId="26" fillId="48" borderId="0">
      <alignment vertical="center"/>
    </xf>
    <xf numFmtId="174" fontId="26" fillId="48" borderId="0">
      <alignment vertical="center"/>
    </xf>
    <xf numFmtId="165" fontId="13" fillId="49" borderId="0">
      <alignment vertical="center"/>
    </xf>
    <xf numFmtId="165" fontId="13" fillId="50" borderId="0">
      <alignment vertical="center"/>
    </xf>
    <xf numFmtId="165" fontId="13" fillId="51" borderId="0">
      <alignment vertical="center"/>
    </xf>
  </cellStyleXfs>
  <cellXfs count="146">
    <xf numFmtId="0" fontId="0" fillId="0" borderId="0" xfId="0" applyFill="1" applyAlignment="1">
      <alignment vertical="center"/>
    </xf>
    <xf numFmtId="0" fontId="28" fillId="52" borderId="0" xfId="0" applyFont="1" applyFill="1" applyBorder="1" applyProtection="1"/>
    <xf numFmtId="0" fontId="29" fillId="53" borderId="8" xfId="0" applyFont="1" applyFill="1" applyBorder="1" applyProtection="1">
      <protection locked="0"/>
    </xf>
    <xf numFmtId="165" fontId="9" fillId="6" borderId="2" xfId="78">
      <alignment horizontal="center" vertical="center" wrapText="1"/>
    </xf>
    <xf numFmtId="0" fontId="30" fillId="54" borderId="0" xfId="0" applyFont="1" applyFill="1" applyBorder="1" applyProtection="1"/>
    <xf numFmtId="0" fontId="28" fillId="52" borderId="0" xfId="0" applyFont="1" applyFill="1" applyBorder="1" applyAlignment="1" applyProtection="1">
      <alignment horizontal="left" vertical="top" indent="1"/>
    </xf>
    <xf numFmtId="0" fontId="31" fillId="55" borderId="0" xfId="0" applyFont="1" applyFill="1" applyAlignment="1">
      <alignment vertical="center"/>
    </xf>
    <xf numFmtId="165" fontId="18" fillId="2" borderId="0" xfId="160">
      <alignment vertical="center"/>
    </xf>
    <xf numFmtId="49" fontId="29" fillId="53" borderId="8" xfId="0" applyNumberFormat="1" applyFont="1" applyFill="1" applyBorder="1" applyProtection="1">
      <protection locked="0"/>
    </xf>
    <xf numFmtId="49" fontId="28" fillId="52" borderId="0" xfId="0" applyNumberFormat="1" applyFont="1" applyFill="1" applyBorder="1" applyProtection="1"/>
    <xf numFmtId="0" fontId="32" fillId="41" borderId="0" xfId="0" applyFont="1" applyFill="1" applyBorder="1" applyProtection="1"/>
    <xf numFmtId="0" fontId="29" fillId="53" borderId="8" xfId="0" applyNumberFormat="1" applyFont="1" applyFill="1" applyBorder="1" applyProtection="1">
      <protection locked="0"/>
    </xf>
    <xf numFmtId="0" fontId="33" fillId="52" borderId="0" xfId="0" applyFont="1" applyFill="1" applyBorder="1" applyAlignment="1" applyProtection="1">
      <alignment horizontal="left" vertical="top" indent="1"/>
    </xf>
    <xf numFmtId="40" fontId="6" fillId="35" borderId="5" xfId="182" applyNumberFormat="1" applyAlignment="1">
      <alignment horizontal="right" vertical="top" wrapText="1" indent="1"/>
      <protection locked="0"/>
    </xf>
    <xf numFmtId="0" fontId="34" fillId="0" borderId="0" xfId="0" applyFont="1" applyFill="1" applyBorder="1" applyAlignment="1">
      <alignment horizontal="right"/>
    </xf>
    <xf numFmtId="0" fontId="35" fillId="53" borderId="8" xfId="0" applyNumberFormat="1" applyFont="1" applyFill="1" applyBorder="1" applyAlignment="1" applyProtection="1">
      <alignment vertical="top" wrapText="1"/>
      <protection locked="0"/>
    </xf>
    <xf numFmtId="0" fontId="36" fillId="54" borderId="0" xfId="0" applyFont="1" applyFill="1" applyBorder="1" applyAlignment="1" applyProtection="1">
      <alignment horizontal="center" vertical="center"/>
    </xf>
    <xf numFmtId="0" fontId="36" fillId="54" borderId="0" xfId="0" applyFont="1" applyFill="1" applyBorder="1" applyAlignment="1" applyProtection="1">
      <alignment horizontal="center"/>
    </xf>
    <xf numFmtId="0" fontId="37" fillId="53" borderId="8" xfId="0" applyNumberFormat="1" applyFont="1" applyFill="1" applyBorder="1" applyProtection="1">
      <protection locked="0"/>
    </xf>
    <xf numFmtId="165" fontId="7" fillId="9" borderId="0" xfId="99">
      <alignment vertical="center"/>
    </xf>
    <xf numFmtId="0" fontId="38" fillId="52" borderId="0" xfId="0" applyFont="1" applyFill="1" applyBorder="1" applyAlignment="1" applyProtection="1">
      <alignment horizontal="left" vertical="top" indent="1"/>
    </xf>
    <xf numFmtId="0" fontId="38" fillId="52" borderId="0" xfId="0" applyFont="1" applyFill="1" applyBorder="1" applyAlignment="1" applyProtection="1">
      <alignment horizontal="left"/>
    </xf>
    <xf numFmtId="0" fontId="28" fillId="52" borderId="0" xfId="0" applyFont="1" applyFill="1" applyBorder="1" applyAlignment="1" applyProtection="1">
      <alignment horizontal="left" vertical="top" indent="5"/>
    </xf>
    <xf numFmtId="0" fontId="33" fillId="52" borderId="0" xfId="0" applyFont="1" applyFill="1" applyBorder="1" applyProtection="1"/>
    <xf numFmtId="0" fontId="30" fillId="54" borderId="0" xfId="0" applyFont="1" applyFill="1" applyBorder="1" applyAlignment="1" applyProtection="1">
      <alignment horizontal="left" vertical="top" indent="1"/>
    </xf>
    <xf numFmtId="0" fontId="30" fillId="54" borderId="0" xfId="0" applyFont="1" applyFill="1" applyProtection="1"/>
    <xf numFmtId="0" fontId="29" fillId="53" borderId="8" xfId="0" applyFont="1" applyFill="1" applyBorder="1" applyAlignment="1" applyProtection="1">
      <alignment wrapText="1"/>
      <protection locked="0"/>
    </xf>
    <xf numFmtId="0" fontId="37" fillId="53" borderId="8" xfId="0" applyFont="1" applyFill="1" applyBorder="1" applyProtection="1">
      <protection locked="0"/>
    </xf>
    <xf numFmtId="0" fontId="39" fillId="52" borderId="0" xfId="0" applyFont="1" applyFill="1" applyBorder="1" applyAlignment="1" applyProtection="1">
      <alignment horizontal="center" vertical="center"/>
    </xf>
    <xf numFmtId="0" fontId="38" fillId="52" borderId="9" xfId="0" applyFont="1" applyFill="1" applyBorder="1" applyAlignment="1" applyProtection="1">
      <alignment horizontal="left" indent="1"/>
    </xf>
    <xf numFmtId="49" fontId="37" fillId="53" borderId="8" xfId="0" applyNumberFormat="1" applyFont="1" applyFill="1" applyBorder="1" applyProtection="1">
      <protection locked="0"/>
    </xf>
    <xf numFmtId="0" fontId="39" fillId="52" borderId="0" xfId="0" applyFont="1" applyFill="1" applyBorder="1" applyAlignment="1" applyProtection="1">
      <alignment horizontal="center"/>
    </xf>
    <xf numFmtId="0" fontId="31" fillId="0" borderId="0" xfId="0" applyFont="1" applyFill="1" applyAlignment="1">
      <alignment vertical="center"/>
    </xf>
    <xf numFmtId="165" fontId="10" fillId="2" borderId="0" xfId="100" quotePrefix="1">
      <alignment vertical="center"/>
    </xf>
    <xf numFmtId="0" fontId="28" fillId="52" borderId="0" xfId="0" applyFont="1" applyFill="1" applyAlignment="1" applyProtection="1">
      <alignment horizontal="left" indent="1"/>
    </xf>
    <xf numFmtId="0" fontId="40" fillId="52" borderId="0" xfId="0" applyFont="1" applyFill="1" applyAlignment="1" applyProtection="1">
      <alignment horizontal="center" vertical="top"/>
    </xf>
    <xf numFmtId="0" fontId="41" fillId="52" borderId="0" xfId="0" applyFont="1" applyFill="1" applyProtection="1"/>
    <xf numFmtId="0" fontId="40" fillId="52" borderId="0" xfId="0" applyFont="1" applyFill="1" applyBorder="1" applyAlignment="1" applyProtection="1">
      <alignment horizontal="left" vertical="top" wrapText="1"/>
    </xf>
    <xf numFmtId="49" fontId="30" fillId="54" borderId="0" xfId="0" applyNumberFormat="1" applyFont="1" applyFill="1" applyBorder="1" applyProtection="1"/>
    <xf numFmtId="0" fontId="38" fillId="52" borderId="0" xfId="0" applyFont="1" applyFill="1" applyBorder="1" applyAlignment="1" applyProtection="1">
      <alignment horizontal="left" vertical="top" indent="3"/>
    </xf>
    <xf numFmtId="37" fontId="42" fillId="0" borderId="0" xfId="0" applyNumberFormat="1" applyFont="1" applyFill="1"/>
    <xf numFmtId="0" fontId="43" fillId="54" borderId="0" xfId="0" applyFont="1" applyFill="1" applyBorder="1" applyProtection="1"/>
    <xf numFmtId="0" fontId="28" fillId="52" borderId="0" xfId="0" applyFont="1" applyFill="1" applyAlignment="1" applyProtection="1">
      <alignment horizontal="left" vertical="top"/>
    </xf>
    <xf numFmtId="49" fontId="28" fillId="52" borderId="0" xfId="0" applyNumberFormat="1" applyFont="1" applyFill="1" applyProtection="1"/>
    <xf numFmtId="164" fontId="31" fillId="55" borderId="0" xfId="0" applyNumberFormat="1" applyFont="1" applyFill="1" applyAlignment="1">
      <alignment vertical="center"/>
    </xf>
    <xf numFmtId="165" fontId="10" fillId="2" borderId="0" xfId="100">
      <alignment vertical="center"/>
    </xf>
    <xf numFmtId="0" fontId="42" fillId="56" borderId="0" xfId="0" applyFont="1" applyFill="1" applyBorder="1"/>
    <xf numFmtId="0" fontId="34" fillId="0" borderId="0" xfId="0" applyFont="1" applyFill="1" applyAlignment="1">
      <alignment vertical="center"/>
    </xf>
    <xf numFmtId="0" fontId="28" fillId="52" borderId="0" xfId="0" applyFont="1" applyFill="1" applyBorder="1" applyAlignment="1" applyProtection="1">
      <alignment horizontal="left" vertical="top" indent="2"/>
    </xf>
    <xf numFmtId="0" fontId="28" fillId="52" borderId="0" xfId="0" applyFont="1" applyFill="1" applyBorder="1" applyAlignment="1" applyProtection="1">
      <alignment horizontal="left" vertical="top" wrapText="1"/>
    </xf>
    <xf numFmtId="166" fontId="31" fillId="55" borderId="0" xfId="0" applyNumberFormat="1" applyFont="1" applyFill="1" applyAlignment="1">
      <alignment vertical="center"/>
    </xf>
    <xf numFmtId="0" fontId="32" fillId="41" borderId="0" xfId="0" applyFont="1" applyFill="1" applyProtection="1"/>
    <xf numFmtId="0" fontId="38" fillId="52" borderId="0" xfId="0" applyFont="1" applyFill="1" applyBorder="1" applyAlignment="1" applyProtection="1">
      <alignment horizontal="left" wrapText="1"/>
    </xf>
    <xf numFmtId="0" fontId="38" fillId="52" borderId="9" xfId="0" applyFont="1" applyFill="1" applyBorder="1" applyAlignment="1" applyProtection="1">
      <alignment horizontal="left" vertical="center" indent="1"/>
    </xf>
    <xf numFmtId="0" fontId="30" fillId="54" borderId="0" xfId="0" applyFont="1" applyFill="1" applyBorder="1" applyAlignment="1" applyProtection="1">
      <alignment horizontal="left" vertical="top" indent="5"/>
    </xf>
    <xf numFmtId="0" fontId="44" fillId="41" borderId="0" xfId="0" applyFont="1" applyFill="1" applyAlignment="1" applyProtection="1">
      <alignment horizontal="center" vertical="top"/>
    </xf>
    <xf numFmtId="0" fontId="30" fillId="54" borderId="0" xfId="0" applyFont="1" applyFill="1" applyBorder="1" applyAlignment="1" applyProtection="1">
      <alignment horizontal="left" vertical="top" indent="7"/>
    </xf>
    <xf numFmtId="0" fontId="45" fillId="54" borderId="9" xfId="0" applyFont="1" applyFill="1" applyBorder="1" applyAlignment="1" applyProtection="1">
      <alignment horizontal="left" indent="1"/>
    </xf>
    <xf numFmtId="0" fontId="28" fillId="52" borderId="0" xfId="0" applyFont="1" applyFill="1" applyBorder="1" applyAlignment="1" applyProtection="1">
      <alignment horizontal="left" vertical="top"/>
    </xf>
    <xf numFmtId="0" fontId="46" fillId="41" borderId="9" xfId="0" applyFont="1" applyFill="1" applyBorder="1" applyAlignment="1" applyProtection="1">
      <alignment horizontal="left" indent="1"/>
    </xf>
    <xf numFmtId="37" fontId="47" fillId="0" borderId="0" xfId="0" applyNumberFormat="1" applyFont="1" applyFill="1"/>
    <xf numFmtId="37" fontId="48" fillId="0" borderId="0" xfId="0" applyNumberFormat="1" applyFont="1" applyFill="1"/>
    <xf numFmtId="37" fontId="49" fillId="0" borderId="0" xfId="0" applyNumberFormat="1" applyFont="1" applyFill="1"/>
    <xf numFmtId="0" fontId="34" fillId="0" borderId="0" xfId="0" applyFont="1" applyFill="1" applyBorder="1" applyAlignment="1">
      <alignment horizontal="centerContinuous"/>
    </xf>
    <xf numFmtId="0" fontId="34" fillId="0" borderId="0" xfId="0" quotePrefix="1" applyFont="1" applyFill="1" applyBorder="1" applyAlignment="1">
      <alignment horizontal="centerContinuous"/>
    </xf>
    <xf numFmtId="37" fontId="50" fillId="0" borderId="0" xfId="0" applyNumberFormat="1" applyFont="1" applyFill="1"/>
    <xf numFmtId="165" fontId="17" fillId="2" borderId="0" xfId="159">
      <alignment horizontal="left" vertical="center"/>
    </xf>
    <xf numFmtId="0" fontId="51" fillId="52" borderId="0" xfId="0" applyFont="1" applyFill="1" applyProtection="1"/>
    <xf numFmtId="165" fontId="2" fillId="2" borderId="4" xfId="185">
      <alignment horizontal="left" vertical="center"/>
    </xf>
    <xf numFmtId="165" fontId="7" fillId="2" borderId="0" xfId="98">
      <alignment vertical="center"/>
    </xf>
    <xf numFmtId="0" fontId="52" fillId="0" borderId="0" xfId="0" applyFont="1" applyFill="1" applyAlignment="1">
      <alignment vertical="center"/>
    </xf>
    <xf numFmtId="165" fontId="2" fillId="2" borderId="0" xfId="44">
      <alignment horizontal="left" vertical="center"/>
    </xf>
    <xf numFmtId="166" fontId="34" fillId="0" borderId="0" xfId="0" applyNumberFormat="1" applyFont="1" applyFill="1" applyBorder="1" applyAlignment="1">
      <alignment horizontal="right"/>
    </xf>
    <xf numFmtId="0" fontId="53" fillId="0" borderId="0" xfId="0" applyFont="1" applyFill="1" applyBorder="1" applyAlignment="1">
      <alignment horizontal="right"/>
    </xf>
    <xf numFmtId="0" fontId="38" fillId="52" borderId="0" xfId="0" applyFont="1" applyFill="1" applyBorder="1" applyAlignment="1" applyProtection="1">
      <alignment horizontal="center" vertical="top"/>
    </xf>
    <xf numFmtId="37" fontId="54" fillId="0" borderId="0" xfId="0" applyNumberFormat="1" applyFont="1" applyFill="1"/>
    <xf numFmtId="0" fontId="55" fillId="52" borderId="0" xfId="0" applyFont="1" applyFill="1" applyProtection="1"/>
    <xf numFmtId="0" fontId="29" fillId="53" borderId="8" xfId="0" applyFont="1" applyFill="1" applyBorder="1" applyProtection="1"/>
    <xf numFmtId="0" fontId="28" fillId="52" borderId="0" xfId="0" applyFont="1" applyFill="1" applyAlignment="1" applyProtection="1"/>
    <xf numFmtId="0" fontId="38" fillId="52" borderId="0" xfId="0" applyFont="1" applyFill="1" applyAlignment="1" applyProtection="1">
      <alignment horizontal="left" indent="1"/>
    </xf>
    <xf numFmtId="0" fontId="56" fillId="52" borderId="0" xfId="0" applyFont="1" applyFill="1" applyAlignment="1" applyProtection="1">
      <alignment horizontal="right" vertical="center"/>
    </xf>
    <xf numFmtId="0" fontId="51" fillId="52" borderId="0" xfId="0" applyFont="1" applyFill="1" applyAlignment="1" applyProtection="1">
      <alignment horizontal="left" indent="3"/>
    </xf>
    <xf numFmtId="37" fontId="42" fillId="56" borderId="0" xfId="0" applyNumberFormat="1" applyFont="1" applyFill="1"/>
    <xf numFmtId="164" fontId="31" fillId="0" borderId="0" xfId="0" applyNumberFormat="1" applyFont="1" applyFill="1" applyAlignment="1">
      <alignment vertical="center"/>
    </xf>
    <xf numFmtId="0" fontId="38" fillId="53" borderId="8" xfId="0" applyFont="1" applyFill="1" applyBorder="1" applyProtection="1">
      <protection locked="0"/>
    </xf>
    <xf numFmtId="164" fontId="31" fillId="56" borderId="0" xfId="0" applyNumberFormat="1" applyFont="1" applyFill="1" applyAlignment="1">
      <alignment vertical="center"/>
    </xf>
    <xf numFmtId="0" fontId="38" fillId="52" borderId="0" xfId="0" applyFont="1" applyFill="1" applyBorder="1" applyAlignment="1" applyProtection="1">
      <alignment horizontal="left" vertical="top" wrapText="1"/>
    </xf>
    <xf numFmtId="0" fontId="34" fillId="0" borderId="0" xfId="0" applyFont="1" applyFill="1" applyBorder="1" applyAlignment="1">
      <alignment vertical="center"/>
    </xf>
    <xf numFmtId="0" fontId="57" fillId="2" borderId="0" xfId="0" applyFont="1" applyAlignment="1">
      <alignment vertical="center"/>
    </xf>
    <xf numFmtId="165" fontId="6" fillId="35" borderId="5" xfId="182">
      <alignment horizontal="left" vertical="top" wrapText="1" indent="1"/>
      <protection locked="0"/>
    </xf>
    <xf numFmtId="164" fontId="58" fillId="0" borderId="0" xfId="0" applyNumberFormat="1" applyFont="1" applyFill="1" applyAlignment="1">
      <alignment vertical="center"/>
    </xf>
    <xf numFmtId="0" fontId="28" fillId="52" borderId="0" xfId="0" applyFont="1" applyFill="1" applyProtection="1"/>
    <xf numFmtId="0" fontId="28" fillId="52" borderId="0" xfId="0" applyFont="1" applyFill="1" applyAlignment="1" applyProtection="1">
      <alignment horizontal="left" indent="3"/>
    </xf>
    <xf numFmtId="164" fontId="34" fillId="0" borderId="0" xfId="0" quotePrefix="1" applyNumberFormat="1" applyFont="1" applyFill="1" applyBorder="1" applyAlignment="1">
      <alignment horizontal="centerContinuous"/>
    </xf>
    <xf numFmtId="37" fontId="59" fillId="0" borderId="0" xfId="0" applyNumberFormat="1" applyFont="1" applyFill="1"/>
    <xf numFmtId="0" fontId="57" fillId="2" borderId="10" xfId="0" applyFont="1" applyBorder="1" applyAlignment="1">
      <alignment vertical="center"/>
    </xf>
    <xf numFmtId="0" fontId="38" fillId="52" borderId="0" xfId="0" applyFont="1" applyFill="1" applyAlignment="1" applyProtection="1">
      <alignment horizontal="center" vertical="center"/>
    </xf>
    <xf numFmtId="0" fontId="60" fillId="52" borderId="0" xfId="0" applyFont="1" applyFill="1" applyAlignment="1" applyProtection="1">
      <alignment horizontal="center" vertical="top"/>
    </xf>
    <xf numFmtId="0" fontId="38" fillId="52" borderId="0" xfId="0" applyFont="1" applyFill="1" applyAlignment="1" applyProtection="1">
      <alignment horizontal="right" vertical="center"/>
    </xf>
    <xf numFmtId="0" fontId="61" fillId="52" borderId="0" xfId="0" applyFont="1" applyFill="1" applyAlignment="1" applyProtection="1">
      <alignment horizontal="centerContinuous"/>
    </xf>
    <xf numFmtId="0" fontId="7" fillId="53" borderId="0" xfId="0" applyFont="1" applyFill="1"/>
    <xf numFmtId="166" fontId="53" fillId="0" borderId="0" xfId="0" applyNumberFormat="1" applyFont="1" applyFill="1" applyBorder="1" applyAlignment="1">
      <alignment horizontal="right"/>
    </xf>
    <xf numFmtId="0" fontId="34" fillId="0" borderId="0" xfId="0" applyFont="1" applyFill="1" applyAlignment="1">
      <alignment horizontal="left"/>
    </xf>
    <xf numFmtId="37" fontId="62" fillId="0" borderId="0" xfId="0" applyNumberFormat="1" applyFont="1" applyFill="1" applyAlignment="1">
      <alignment horizontal="left" indent="2"/>
    </xf>
    <xf numFmtId="0" fontId="38" fillId="52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horizontal="left" vertical="center"/>
    </xf>
    <xf numFmtId="0" fontId="58" fillId="0" borderId="0" xfId="0" applyFont="1" applyFill="1" applyAlignment="1">
      <alignment vertical="center"/>
    </xf>
    <xf numFmtId="0" fontId="38" fillId="52" borderId="0" xfId="0" applyFont="1" applyFill="1" applyProtection="1"/>
    <xf numFmtId="166" fontId="31" fillId="56" borderId="0" xfId="0" applyNumberFormat="1" applyFont="1" applyFill="1" applyAlignment="1">
      <alignment vertical="center"/>
    </xf>
    <xf numFmtId="0" fontId="29" fillId="52" borderId="11" xfId="0" applyFont="1" applyFill="1" applyBorder="1" applyProtection="1"/>
    <xf numFmtId="0" fontId="1" fillId="2" borderId="0" xfId="0" applyFont="1" applyAlignment="1">
      <alignment vertical="center"/>
    </xf>
    <xf numFmtId="0" fontId="0" fillId="0" borderId="12" xfId="0" applyFill="1" applyBorder="1" applyAlignment="1">
      <alignment vertical="top"/>
    </xf>
    <xf numFmtId="165" fontId="12" fillId="57" borderId="0" xfId="204" applyFill="1">
      <alignment vertical="center"/>
    </xf>
    <xf numFmtId="165" fontId="64" fillId="57" borderId="0" xfId="159" applyFont="1" applyFill="1">
      <alignment horizontal="left" vertical="center"/>
    </xf>
    <xf numFmtId="165" fontId="17" fillId="57" borderId="0" xfId="159" applyFill="1">
      <alignment horizontal="left" vertical="center"/>
    </xf>
    <xf numFmtId="37" fontId="31" fillId="57" borderId="0" xfId="0" applyNumberFormat="1" applyFont="1" applyFill="1" applyBorder="1"/>
    <xf numFmtId="37" fontId="31" fillId="57" borderId="0" xfId="0" applyNumberFormat="1" applyFont="1" applyFill="1"/>
    <xf numFmtId="0" fontId="31" fillId="57" borderId="0" xfId="0" applyFont="1" applyFill="1"/>
    <xf numFmtId="0" fontId="31" fillId="0" borderId="0" xfId="0" applyFont="1" applyFill="1"/>
    <xf numFmtId="165" fontId="7" fillId="5" borderId="0" xfId="73">
      <alignment horizontal="left" vertical="center"/>
    </xf>
    <xf numFmtId="165" fontId="3" fillId="2" borderId="0" xfId="31">
      <alignment vertical="center"/>
    </xf>
    <xf numFmtId="1" fontId="65" fillId="0" borderId="0" xfId="0" applyNumberFormat="1" applyFont="1" applyFill="1"/>
    <xf numFmtId="37" fontId="31" fillId="56" borderId="0" xfId="0" applyNumberFormat="1" applyFont="1" applyFill="1" applyBorder="1"/>
    <xf numFmtId="37" fontId="31" fillId="0" borderId="0" xfId="0" applyNumberFormat="1" applyFont="1" applyFill="1" applyBorder="1"/>
    <xf numFmtId="37" fontId="31" fillId="0" borderId="0" xfId="0" applyNumberFormat="1" applyFont="1" applyFill="1"/>
    <xf numFmtId="169" fontId="6" fillId="35" borderId="5" xfId="177">
      <alignment vertical="center"/>
      <protection locked="0"/>
    </xf>
    <xf numFmtId="0" fontId="66" fillId="58" borderId="0" xfId="0" applyFont="1" applyFill="1"/>
    <xf numFmtId="0" fontId="31" fillId="58" borderId="0" xfId="0" applyFont="1" applyFill="1"/>
    <xf numFmtId="165" fontId="0" fillId="0" borderId="0" xfId="0" applyNumberFormat="1" applyFill="1" applyAlignment="1">
      <alignment vertical="center"/>
    </xf>
    <xf numFmtId="165" fontId="12" fillId="59" borderId="0" xfId="204" applyFill="1">
      <alignment vertical="center"/>
    </xf>
    <xf numFmtId="0" fontId="31" fillId="59" borderId="0" xfId="0" applyFont="1" applyFill="1" applyAlignment="1">
      <alignment vertical="center"/>
    </xf>
    <xf numFmtId="165" fontId="31" fillId="59" borderId="0" xfId="0" applyNumberFormat="1" applyFont="1" applyFill="1" applyAlignment="1">
      <alignment vertical="center"/>
    </xf>
    <xf numFmtId="0" fontId="31" fillId="60" borderId="0" xfId="0" applyFont="1" applyFill="1" applyAlignment="1">
      <alignment vertical="center"/>
    </xf>
    <xf numFmtId="0" fontId="34" fillId="60" borderId="0" xfId="0" applyFont="1" applyFill="1" applyBorder="1" applyAlignment="1">
      <alignment horizontal="right"/>
    </xf>
    <xf numFmtId="37" fontId="34" fillId="0" borderId="0" xfId="0" applyNumberFormat="1" applyFont="1" applyFill="1" applyBorder="1" applyAlignment="1" applyProtection="1">
      <alignment horizontal="right"/>
    </xf>
    <xf numFmtId="37" fontId="34" fillId="57" borderId="0" xfId="0" applyNumberFormat="1" applyFont="1" applyFill="1" applyBorder="1" applyAlignment="1">
      <alignment horizontal="right"/>
    </xf>
    <xf numFmtId="37" fontId="34" fillId="0" borderId="0" xfId="0" applyNumberFormat="1" applyFont="1" applyFill="1" applyBorder="1" applyAlignment="1">
      <alignment horizontal="right"/>
    </xf>
    <xf numFmtId="37" fontId="34" fillId="58" borderId="0" xfId="0" applyNumberFormat="1" applyFont="1" applyFill="1" applyBorder="1" applyAlignment="1">
      <alignment horizontal="right"/>
    </xf>
    <xf numFmtId="0" fontId="67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65" fontId="9" fillId="6" borderId="2" xfId="78" applyAlignment="1">
      <alignment horizontal="center" vertical="center" wrapText="1"/>
    </xf>
    <xf numFmtId="165" fontId="68" fillId="6" borderId="2" xfId="78" applyFont="1" applyAlignment="1">
      <alignment horizontal="center" vertical="center" wrapText="1"/>
    </xf>
    <xf numFmtId="165" fontId="69" fillId="53" borderId="0" xfId="204" applyFont="1" applyFill="1">
      <alignment vertical="center"/>
    </xf>
    <xf numFmtId="165" fontId="70" fillId="58" borderId="0" xfId="204" applyFont="1" applyFill="1">
      <alignment vertical="center"/>
    </xf>
    <xf numFmtId="0" fontId="29" fillId="61" borderId="8" xfId="0" applyFont="1" applyFill="1" applyBorder="1" applyProtection="1"/>
  </cellXfs>
  <cellStyles count="237">
    <cellStyle name="00 Blk Hdr (0,)" xfId="1" xr:uid="{00000000-0005-0000-0000-000000000000}"/>
    <cellStyle name="00 Blk Hdr (0.00)" xfId="2" xr:uid="{00000000-0005-0000-0000-000001000000}"/>
    <cellStyle name="00 Blk Hdr (A)" xfId="3" xr:uid="{00000000-0005-0000-0000-000002000000}"/>
    <cellStyle name="00 Blk Rcd ($0)" xfId="4" xr:uid="{00000000-0005-0000-0000-000003000000}"/>
    <cellStyle name="00 Blk Rcd ($0.00)" xfId="5" xr:uid="{00000000-0005-0000-0000-000004000000}"/>
    <cellStyle name="00 Blk Rcd (0)" xfId="6" xr:uid="{00000000-0005-0000-0000-000005000000}"/>
    <cellStyle name="00 Blk Rcd (0,)" xfId="7" xr:uid="{00000000-0005-0000-0000-000006000000}"/>
    <cellStyle name="00 Blk Rcd (0.0%)" xfId="8" xr:uid="{00000000-0005-0000-0000-000007000000}"/>
    <cellStyle name="00 Blk Rcd (0.0)" xfId="9" xr:uid="{00000000-0005-0000-0000-000008000000}"/>
    <cellStyle name="00 Blk Rcd (0.00%)" xfId="10" xr:uid="{00000000-0005-0000-0000-000009000000}"/>
    <cellStyle name="00 Blk Rcd (0.00)" xfId="11" xr:uid="{00000000-0005-0000-0000-00000A000000}"/>
    <cellStyle name="00 Blk Rcd (0.000)" xfId="12" xr:uid="{00000000-0005-0000-0000-00000B000000}"/>
    <cellStyle name="00 Blk Rcd (0.0000)" xfId="13" xr:uid="{00000000-0005-0000-0000-00000C000000}"/>
    <cellStyle name="00 Blk Rcd (000,)" xfId="14" xr:uid="{00000000-0005-0000-0000-00000D000000}"/>
    <cellStyle name="00 Blk Rcd (A)" xfId="15" xr:uid="{00000000-0005-0000-0000-00000E000000}"/>
    <cellStyle name="00 Blk Rcd (B)" xfId="16" xr:uid="{00000000-0005-0000-0000-00000F000000}"/>
    <cellStyle name="00 Blk Rcd (MDY)" xfId="17" xr:uid="{00000000-0005-0000-0000-000010000000}"/>
    <cellStyle name="00 Blk Rcd (MY)" xfId="18" xr:uid="{00000000-0005-0000-0000-000011000000}"/>
    <cellStyle name="00 Blk Ttl ($0)" xfId="19" xr:uid="{00000000-0005-0000-0000-000012000000}"/>
    <cellStyle name="00 Blk Ttl ($0.00)" xfId="20" xr:uid="{00000000-0005-0000-0000-000013000000}"/>
    <cellStyle name="00 Blk Ttl (0)" xfId="21" xr:uid="{00000000-0005-0000-0000-000014000000}"/>
    <cellStyle name="00 Blk Ttl (0,)" xfId="22" xr:uid="{00000000-0005-0000-0000-000015000000}"/>
    <cellStyle name="00 Blk Ttl (0.0%)" xfId="23" xr:uid="{00000000-0005-0000-0000-000016000000}"/>
    <cellStyle name="00 Blk Ttl (0.0)" xfId="24" xr:uid="{00000000-0005-0000-0000-000017000000}"/>
    <cellStyle name="00 Blk Ttl (0.00%)" xfId="25" xr:uid="{00000000-0005-0000-0000-000018000000}"/>
    <cellStyle name="00 Blk Ttl (0.00)" xfId="26" xr:uid="{00000000-0005-0000-0000-000019000000}"/>
    <cellStyle name="00 Blk Ttl (0.000)" xfId="27" xr:uid="{00000000-0005-0000-0000-00001A000000}"/>
    <cellStyle name="00 Blk Ttl (0.0000)" xfId="28" xr:uid="{00000000-0005-0000-0000-00001B000000}"/>
    <cellStyle name="00 Blk Ttl (000,)" xfId="29" xr:uid="{00000000-0005-0000-0000-00001C000000}"/>
    <cellStyle name="00 Blk Ttl (A)" xfId="30" xr:uid="{00000000-0005-0000-0000-00001D000000}"/>
    <cellStyle name="00 Grp Hdr (A)" xfId="31" xr:uid="{00000000-0005-0000-0000-00001E000000}"/>
    <cellStyle name="00 Grp Hdr (C)" xfId="32" xr:uid="{00000000-0005-0000-0000-00001F000000}"/>
    <cellStyle name="00 Grp Hdr (D)" xfId="33" xr:uid="{00000000-0005-0000-0000-000020000000}"/>
    <cellStyle name="00 Grp Rcd ($0)" xfId="34" xr:uid="{00000000-0005-0000-0000-000021000000}"/>
    <cellStyle name="00 Grp Rcd ($0.00)" xfId="35" xr:uid="{00000000-0005-0000-0000-000022000000}"/>
    <cellStyle name="00 Grp Rcd (0)" xfId="36" xr:uid="{00000000-0005-0000-0000-000023000000}"/>
    <cellStyle name="00 Grp Rcd (0,)" xfId="37" xr:uid="{00000000-0005-0000-0000-000024000000}"/>
    <cellStyle name="00 Grp Rcd (0.0%)" xfId="38" xr:uid="{00000000-0005-0000-0000-000025000000}"/>
    <cellStyle name="00 Grp Rcd (0.0)" xfId="39" xr:uid="{00000000-0005-0000-0000-000026000000}"/>
    <cellStyle name="00 Grp Rcd (0.00%)" xfId="40" xr:uid="{00000000-0005-0000-0000-000027000000}"/>
    <cellStyle name="00 Grp Rcd (0.00)" xfId="41" xr:uid="{00000000-0005-0000-0000-000028000000}"/>
    <cellStyle name="00 Grp Rcd (0.000)" xfId="42" xr:uid="{00000000-0005-0000-0000-000029000000}"/>
    <cellStyle name="00 Grp Rcd (0.0000)" xfId="43" xr:uid="{00000000-0005-0000-0000-00002A000000}"/>
    <cellStyle name="00 Grp Rcd (A)" xfId="44" xr:uid="{00000000-0005-0000-0000-00002B000000}"/>
    <cellStyle name="00 Grp Rcd (B)" xfId="45" xr:uid="{00000000-0005-0000-0000-00002C000000}"/>
    <cellStyle name="00 Grp Rcd (C)" xfId="46" xr:uid="{00000000-0005-0000-0000-00002D000000}"/>
    <cellStyle name="00 Grp Rcd (Gen)" xfId="47" xr:uid="{00000000-0005-0000-0000-00002E000000}"/>
    <cellStyle name="00 Grp Rcd (MDY)" xfId="48" xr:uid="{00000000-0005-0000-0000-00002F000000}"/>
    <cellStyle name="00 Grp Rcd (MY)" xfId="49" xr:uid="{00000000-0005-0000-0000-000030000000}"/>
    <cellStyle name="00 Grp Ttl ($0)" xfId="50" xr:uid="{00000000-0005-0000-0000-000031000000}"/>
    <cellStyle name="00 Grp Ttl ($0.00)" xfId="51" xr:uid="{00000000-0005-0000-0000-000032000000}"/>
    <cellStyle name="00 Grp Ttl (0)" xfId="52" xr:uid="{00000000-0005-0000-0000-000033000000}"/>
    <cellStyle name="00 Grp Ttl (0,)" xfId="53" xr:uid="{00000000-0005-0000-0000-000034000000}"/>
    <cellStyle name="00 Grp Ttl (0.0%)" xfId="54" xr:uid="{00000000-0005-0000-0000-000035000000}"/>
    <cellStyle name="00 Grp Ttl (0.0)" xfId="55" xr:uid="{00000000-0005-0000-0000-000036000000}"/>
    <cellStyle name="00 Grp Ttl (0.00%)" xfId="56" xr:uid="{00000000-0005-0000-0000-000037000000}"/>
    <cellStyle name="00 Grp Ttl (0.00)" xfId="57" xr:uid="{00000000-0005-0000-0000-000038000000}"/>
    <cellStyle name="00 Grp Ttl (0.000)" xfId="58" xr:uid="{00000000-0005-0000-0000-000039000000}"/>
    <cellStyle name="00 Grp Ttl (0.0000)" xfId="59" xr:uid="{00000000-0005-0000-0000-00003A000000}"/>
    <cellStyle name="00 Grp Ttl (000,)" xfId="60" xr:uid="{00000000-0005-0000-0000-00003B000000}"/>
    <cellStyle name="00 Grp Ttl (A)" xfId="61" xr:uid="{00000000-0005-0000-0000-00003C000000}"/>
    <cellStyle name="00 Rpt Bnr ($0)" xfId="62" xr:uid="{00000000-0005-0000-0000-00003D000000}"/>
    <cellStyle name="00 Rpt Bnr ($0.00)" xfId="63" xr:uid="{00000000-0005-0000-0000-00003E000000}"/>
    <cellStyle name="00 Rpt Bnr (0)" xfId="64" xr:uid="{00000000-0005-0000-0000-00003F000000}"/>
    <cellStyle name="00 Rpt Bnr (0,)" xfId="65" xr:uid="{00000000-0005-0000-0000-000040000000}"/>
    <cellStyle name="00 Rpt Bnr (0.0%)" xfId="66" xr:uid="{00000000-0005-0000-0000-000041000000}"/>
    <cellStyle name="00 Rpt Bnr (0.0)" xfId="67" xr:uid="{00000000-0005-0000-0000-000042000000}"/>
    <cellStyle name="00 Rpt Bnr (0.00%)" xfId="68" xr:uid="{00000000-0005-0000-0000-000043000000}"/>
    <cellStyle name="00 Rpt Bnr (0.00)" xfId="69" xr:uid="{00000000-0005-0000-0000-000044000000}"/>
    <cellStyle name="00 Rpt Bnr (0.000)" xfId="70" xr:uid="{00000000-0005-0000-0000-000045000000}"/>
    <cellStyle name="00 Rpt Bnr (0.0000)" xfId="71" xr:uid="{00000000-0005-0000-0000-000046000000}"/>
    <cellStyle name="00 Rpt Bnr (A)" xfId="72" xr:uid="{00000000-0005-0000-0000-000047000000}"/>
    <cellStyle name="00 Rpt Bnr (B)" xfId="73" xr:uid="{00000000-0005-0000-0000-000048000000}"/>
    <cellStyle name="00 Rpt Bnr (C)" xfId="74" xr:uid="{00000000-0005-0000-0000-000049000000}"/>
    <cellStyle name="00 Rpt Bnr (D)" xfId="75" xr:uid="{00000000-0005-0000-0000-00004A000000}"/>
    <cellStyle name="00 Rpt Bnr (MDY)" xfId="76" xr:uid="{00000000-0005-0000-0000-00004B000000}"/>
    <cellStyle name="00 Rpt Bnr (MY)" xfId="77" xr:uid="{00000000-0005-0000-0000-00004C000000}"/>
    <cellStyle name="00 Rpt Hdr (A)" xfId="78" xr:uid="{00000000-0005-0000-0000-00004D000000}"/>
    <cellStyle name="00 Rpt Hdr (B)" xfId="79" xr:uid="{00000000-0005-0000-0000-00004E000000}"/>
    <cellStyle name="00 Rpt Hdr (C)" xfId="80" xr:uid="{00000000-0005-0000-0000-00004F000000}"/>
    <cellStyle name="00 Rpt Hdr (D)" xfId="81" xr:uid="{00000000-0005-0000-0000-000050000000}"/>
    <cellStyle name="00 Rpt Hdr (MDY)" xfId="82" xr:uid="{00000000-0005-0000-0000-000051000000}"/>
    <cellStyle name="00 Rpt Hdr (MY)" xfId="83" xr:uid="{00000000-0005-0000-0000-000052000000}"/>
    <cellStyle name="00 Rpt Ttl  (000,)" xfId="84" xr:uid="{00000000-0005-0000-0000-000053000000}"/>
    <cellStyle name="00 Rpt Ttl ($0)" xfId="85" xr:uid="{00000000-0005-0000-0000-000054000000}"/>
    <cellStyle name="00 Rpt Ttl ($0.00)" xfId="86" xr:uid="{00000000-0005-0000-0000-000055000000}"/>
    <cellStyle name="00 Rpt Ttl (0)" xfId="87" xr:uid="{00000000-0005-0000-0000-000056000000}"/>
    <cellStyle name="00 Rpt Ttl (0,)" xfId="88" xr:uid="{00000000-0005-0000-0000-000057000000}"/>
    <cellStyle name="00 Rpt Ttl (0.0%)" xfId="89" xr:uid="{00000000-0005-0000-0000-000058000000}"/>
    <cellStyle name="00 Rpt Ttl (0.0)" xfId="90" xr:uid="{00000000-0005-0000-0000-000059000000}"/>
    <cellStyle name="00 Rpt Ttl (0.00%)" xfId="91" xr:uid="{00000000-0005-0000-0000-00005A000000}"/>
    <cellStyle name="00 Rpt Ttl (0.00)" xfId="92" xr:uid="{00000000-0005-0000-0000-00005B000000}"/>
    <cellStyle name="00 Rpt Ttl (0.000)" xfId="93" xr:uid="{00000000-0005-0000-0000-00005C000000}"/>
    <cellStyle name="00 Rpt Ttl (0.0000)" xfId="94" xr:uid="{00000000-0005-0000-0000-00005D000000}"/>
    <cellStyle name="00 Rpt Ttl (A)" xfId="95" xr:uid="{00000000-0005-0000-0000-00005E000000}"/>
    <cellStyle name="00 Sheet Minor Title (A)" xfId="96" xr:uid="{00000000-0005-0000-0000-00005F000000}"/>
    <cellStyle name="00 Sheet Minor Title (B)" xfId="97" xr:uid="{00000000-0005-0000-0000-000060000000}"/>
    <cellStyle name="00 Sheet SubTitle (A)" xfId="98" xr:uid="{00000000-0005-0000-0000-000061000000}"/>
    <cellStyle name="00 Sheet SubTitle (B)" xfId="99" xr:uid="{00000000-0005-0000-0000-000062000000}"/>
    <cellStyle name="00 Sheet Title (A)" xfId="100" xr:uid="{00000000-0005-0000-0000-000063000000}"/>
    <cellStyle name="00 Sub HDR (A)" xfId="101" xr:uid="{00000000-0005-0000-0000-000064000000}"/>
    <cellStyle name="00 Sub Rcd ($0)" xfId="102" xr:uid="{00000000-0005-0000-0000-000065000000}"/>
    <cellStyle name="00 Sub Rcd ($0.00)" xfId="103" xr:uid="{00000000-0005-0000-0000-000066000000}"/>
    <cellStyle name="00 Sub Rcd (0)" xfId="104" xr:uid="{00000000-0005-0000-0000-000067000000}"/>
    <cellStyle name="00 Sub Rcd (0,)" xfId="105" xr:uid="{00000000-0005-0000-0000-000068000000}"/>
    <cellStyle name="00 Sub Rcd (0.0%)" xfId="106" xr:uid="{00000000-0005-0000-0000-000069000000}"/>
    <cellStyle name="00 Sub Rcd (0.0)" xfId="107" xr:uid="{00000000-0005-0000-0000-00006A000000}"/>
    <cellStyle name="00 Sub Rcd (0.00%)" xfId="108" xr:uid="{00000000-0005-0000-0000-00006B000000}"/>
    <cellStyle name="00 Sub Rcd (0.00)" xfId="109" xr:uid="{00000000-0005-0000-0000-00006C000000}"/>
    <cellStyle name="00 Sub Rcd (0.000)" xfId="110" xr:uid="{00000000-0005-0000-0000-00006D000000}"/>
    <cellStyle name="00 Sub Rcd (0.0000)" xfId="111" xr:uid="{00000000-0005-0000-0000-00006E000000}"/>
    <cellStyle name="00 Sub Rcd (A)" xfId="112" xr:uid="{00000000-0005-0000-0000-00006F000000}"/>
    <cellStyle name="00 Sub Rcd (B)" xfId="113" xr:uid="{00000000-0005-0000-0000-000070000000}"/>
    <cellStyle name="00 Sub Rcd (MDY)" xfId="114" xr:uid="{00000000-0005-0000-0000-000071000000}"/>
    <cellStyle name="00 Sub Rcd (MY)" xfId="115" xr:uid="{00000000-0005-0000-0000-000072000000}"/>
    <cellStyle name="00 Sub Ttl ($0)" xfId="116" xr:uid="{00000000-0005-0000-0000-000073000000}"/>
    <cellStyle name="00 Sub Ttl ($0.00)" xfId="117" xr:uid="{00000000-0005-0000-0000-000074000000}"/>
    <cellStyle name="00 Sub Ttl (0)" xfId="118" xr:uid="{00000000-0005-0000-0000-000075000000}"/>
    <cellStyle name="00 Sub Ttl (0,)" xfId="119" xr:uid="{00000000-0005-0000-0000-000076000000}"/>
    <cellStyle name="00 Sub Ttl (0.0%)" xfId="120" xr:uid="{00000000-0005-0000-0000-000077000000}"/>
    <cellStyle name="00 Sub Ttl (0.0)" xfId="121" xr:uid="{00000000-0005-0000-0000-000078000000}"/>
    <cellStyle name="00 Sub Ttl (0.00%)" xfId="122" xr:uid="{00000000-0005-0000-0000-000079000000}"/>
    <cellStyle name="00 Sub Ttl (0.00)" xfId="123" xr:uid="{00000000-0005-0000-0000-00007A000000}"/>
    <cellStyle name="00 Sub Ttl (0.000)" xfId="124" xr:uid="{00000000-0005-0000-0000-00007B000000}"/>
    <cellStyle name="00 Sub Ttl (0.0000)" xfId="125" xr:uid="{00000000-0005-0000-0000-00007C000000}"/>
    <cellStyle name="00 Sub Ttl (A)" xfId="126" xr:uid="{00000000-0005-0000-0000-00007D000000}"/>
    <cellStyle name="00 Top Brand Med (A)" xfId="127" xr:uid="{00000000-0005-0000-0000-00007E000000}"/>
    <cellStyle name="AQ1" xfId="128" xr:uid="{00000000-0005-0000-0000-00007F000000}"/>
    <cellStyle name="AQ2" xfId="129" xr:uid="{00000000-0005-0000-0000-000080000000}"/>
    <cellStyle name="AQ3" xfId="130" xr:uid="{00000000-0005-0000-0000-000081000000}"/>
    <cellStyle name="AQ4" xfId="131" xr:uid="{00000000-0005-0000-0000-000082000000}"/>
    <cellStyle name="AQ5" xfId="132" xr:uid="{00000000-0005-0000-0000-000083000000}"/>
    <cellStyle name="Button (A)" xfId="133" xr:uid="{00000000-0005-0000-0000-000084000000}"/>
    <cellStyle name="Button (B)" xfId="134" xr:uid="{00000000-0005-0000-0000-000085000000}"/>
    <cellStyle name="CM1" xfId="135" xr:uid="{00000000-0005-0000-0000-000086000000}"/>
    <cellStyle name="CM2" xfId="136" xr:uid="{00000000-0005-0000-0000-000087000000}"/>
    <cellStyle name="CM3" xfId="137" xr:uid="{00000000-0005-0000-0000-000088000000}"/>
    <cellStyle name="CM4" xfId="138" xr:uid="{00000000-0005-0000-0000-000089000000}"/>
    <cellStyle name="CM5" xfId="139" xr:uid="{00000000-0005-0000-0000-00008A000000}"/>
    <cellStyle name="Dbl-Click (A)" xfId="140" xr:uid="{00000000-0005-0000-0000-00008B000000}"/>
    <cellStyle name="Drop Down ($0)" xfId="141" xr:uid="{00000000-0005-0000-0000-00008C000000}"/>
    <cellStyle name="Drop Down ($0.00)" xfId="142" xr:uid="{00000000-0005-0000-0000-00008D000000}"/>
    <cellStyle name="Drop Down (0)" xfId="143" xr:uid="{00000000-0005-0000-0000-00008E000000}"/>
    <cellStyle name="Drop Down (0,)" xfId="144" xr:uid="{00000000-0005-0000-0000-00008F000000}"/>
    <cellStyle name="Drop Down (0.0%)" xfId="145" xr:uid="{00000000-0005-0000-0000-000090000000}"/>
    <cellStyle name="Drop Down (0.0)" xfId="146" xr:uid="{00000000-0005-0000-0000-000091000000}"/>
    <cellStyle name="Drop Down (0.00%)" xfId="147" xr:uid="{00000000-0005-0000-0000-000092000000}"/>
    <cellStyle name="Drop Down (0.00)" xfId="148" xr:uid="{00000000-0005-0000-0000-000093000000}"/>
    <cellStyle name="Drop Down (0.000)" xfId="149" xr:uid="{00000000-0005-0000-0000-000094000000}"/>
    <cellStyle name="Drop Down (0.0000)" xfId="150" xr:uid="{00000000-0005-0000-0000-000095000000}"/>
    <cellStyle name="Drop Down (A)" xfId="151" xr:uid="{00000000-0005-0000-0000-000096000000}"/>
    <cellStyle name="Drop Down (MDY)" xfId="152" xr:uid="{00000000-0005-0000-0000-000097000000}"/>
    <cellStyle name="Drop Down (MY)" xfId="153" xr:uid="{00000000-0005-0000-0000-000098000000}"/>
    <cellStyle name="DS1" xfId="154" xr:uid="{00000000-0005-0000-0000-000099000000}"/>
    <cellStyle name="DS2" xfId="155" xr:uid="{00000000-0005-0000-0000-00009A000000}"/>
    <cellStyle name="DS3" xfId="156" xr:uid="{00000000-0005-0000-0000-00009B000000}"/>
    <cellStyle name="DS4" xfId="157" xr:uid="{00000000-0005-0000-0000-00009C000000}"/>
    <cellStyle name="DS5" xfId="158" xr:uid="{00000000-0005-0000-0000-00009D000000}"/>
    <cellStyle name="Explanatory Text (A)" xfId="159" xr:uid="{00000000-0005-0000-0000-00009E000000}"/>
    <cellStyle name="Explanatory Text (B)" xfId="160" xr:uid="{00000000-0005-0000-0000-00009F000000}"/>
    <cellStyle name="File_Icon (A)" xfId="161" xr:uid="{00000000-0005-0000-0000-0000A0000000}"/>
    <cellStyle name="GT1" xfId="162" xr:uid="{00000000-0005-0000-0000-0000A1000000}"/>
    <cellStyle name="GT2" xfId="163" xr:uid="{00000000-0005-0000-0000-0000A2000000}"/>
    <cellStyle name="GT3" xfId="164" xr:uid="{00000000-0005-0000-0000-0000A3000000}"/>
    <cellStyle name="GT4" xfId="165" xr:uid="{00000000-0005-0000-0000-0000A4000000}"/>
    <cellStyle name="GT5" xfId="166" xr:uid="{00000000-0005-0000-0000-0000A5000000}"/>
    <cellStyle name="Heading 1" xfId="167" builtinId="16" hidden="1" customBuiltin="1"/>
    <cellStyle name="Heading 2" xfId="168" builtinId="17" hidden="1" customBuiltin="1"/>
    <cellStyle name="Heading 3" xfId="169" builtinId="18" hidden="1" customBuiltin="1"/>
    <cellStyle name="Hyperlink" xfId="170" builtinId="8" customBuiltin="1"/>
    <cellStyle name="Input ($0)" xfId="171" xr:uid="{00000000-0005-0000-0000-0000AA000000}"/>
    <cellStyle name="Input ($0.00)" xfId="172" xr:uid="{00000000-0005-0000-0000-0000AB000000}"/>
    <cellStyle name="Input (0)" xfId="173" xr:uid="{00000000-0005-0000-0000-0000AC000000}"/>
    <cellStyle name="Input (0,)" xfId="174" xr:uid="{00000000-0005-0000-0000-0000AD000000}"/>
    <cellStyle name="Input (0.0%)" xfId="175" xr:uid="{00000000-0005-0000-0000-0000AE000000}"/>
    <cellStyle name="Input (0.0)" xfId="176" xr:uid="{00000000-0005-0000-0000-0000AF000000}"/>
    <cellStyle name="Input (0.00%)" xfId="177" xr:uid="{00000000-0005-0000-0000-0000B0000000}"/>
    <cellStyle name="Input (0.00)" xfId="178" xr:uid="{00000000-0005-0000-0000-0000B1000000}"/>
    <cellStyle name="Input (0.000)" xfId="179" xr:uid="{00000000-0005-0000-0000-0000B2000000}"/>
    <cellStyle name="Input (0.0000)" xfId="180" xr:uid="{00000000-0005-0000-0000-0000B3000000}"/>
    <cellStyle name="Input (000,)" xfId="181" xr:uid="{00000000-0005-0000-0000-0000B4000000}"/>
    <cellStyle name="Input (A)" xfId="182" xr:uid="{00000000-0005-0000-0000-0000B5000000}"/>
    <cellStyle name="Input (MDY)" xfId="183" xr:uid="{00000000-0005-0000-0000-0000B6000000}"/>
    <cellStyle name="Input (MY)" xfId="184" xr:uid="{00000000-0005-0000-0000-0000B7000000}"/>
    <cellStyle name="List Item (A)" xfId="185" xr:uid="{00000000-0005-0000-0000-0000B8000000}"/>
    <cellStyle name="List Item (B)" xfId="186" xr:uid="{00000000-0005-0000-0000-0000B9000000}"/>
    <cellStyle name="List Item (C)" xfId="187" xr:uid="{00000000-0005-0000-0000-0000BA000000}"/>
    <cellStyle name="List Item (D)" xfId="188" xr:uid="{00000000-0005-0000-0000-0000BB000000}"/>
    <cellStyle name="Normal" xfId="0" builtinId="0" customBuiltin="1"/>
    <cellStyle name="Place Cursor Here (A)" xfId="189" xr:uid="{00000000-0005-0000-0000-0000BD000000}"/>
    <cellStyle name="Place Cursor Here (B)" xfId="190" xr:uid="{00000000-0005-0000-0000-0000BE000000}"/>
    <cellStyle name="Red Flag (A)" xfId="191" xr:uid="{00000000-0005-0000-0000-0000BF000000}"/>
    <cellStyle name="Red Flag (B)" xfId="192" xr:uid="{00000000-0005-0000-0000-0000C0000000}"/>
    <cellStyle name="SD1" xfId="193" xr:uid="{00000000-0005-0000-0000-0000C1000000}"/>
    <cellStyle name="SD2" xfId="194" xr:uid="{00000000-0005-0000-0000-0000C2000000}"/>
    <cellStyle name="SD3" xfId="195" xr:uid="{00000000-0005-0000-0000-0000C3000000}"/>
    <cellStyle name="SD4" xfId="196" xr:uid="{00000000-0005-0000-0000-0000C4000000}"/>
    <cellStyle name="SD5" xfId="197" xr:uid="{00000000-0005-0000-0000-0000C5000000}"/>
    <cellStyle name="Title" xfId="198" builtinId="15" hidden="1" customBuiltin="1"/>
    <cellStyle name="VW1" xfId="199" xr:uid="{00000000-0005-0000-0000-0000C7000000}"/>
    <cellStyle name="VW2" xfId="200" xr:uid="{00000000-0005-0000-0000-0000C8000000}"/>
    <cellStyle name="VW3" xfId="201" xr:uid="{00000000-0005-0000-0000-0000C9000000}"/>
    <cellStyle name="VW4" xfId="202" xr:uid="{00000000-0005-0000-0000-0000CA000000}"/>
    <cellStyle name="VW5" xfId="203" xr:uid="{00000000-0005-0000-0000-0000CB000000}"/>
    <cellStyle name="WC1" xfId="204" xr:uid="{00000000-0005-0000-0000-0000CC000000}"/>
    <cellStyle name="WC1 ($0)" xfId="205" xr:uid="{00000000-0005-0000-0000-0000CD000000}"/>
    <cellStyle name="WC1 ($0.00)" xfId="206" xr:uid="{00000000-0005-0000-0000-0000CE000000}"/>
    <cellStyle name="WC1 (0)" xfId="207" xr:uid="{00000000-0005-0000-0000-0000CF000000}"/>
    <cellStyle name="WC1 (0,)" xfId="208" xr:uid="{00000000-0005-0000-0000-0000D0000000}"/>
    <cellStyle name="WC1 (0.0%)" xfId="209" xr:uid="{00000000-0005-0000-0000-0000D1000000}"/>
    <cellStyle name="WC1 (0.0)" xfId="210" xr:uid="{00000000-0005-0000-0000-0000D2000000}"/>
    <cellStyle name="WC1 (0.00%)" xfId="211" xr:uid="{00000000-0005-0000-0000-0000D3000000}"/>
    <cellStyle name="WC1 (0.00)" xfId="212" xr:uid="{00000000-0005-0000-0000-0000D4000000}"/>
    <cellStyle name="WC1 (0.000)" xfId="213" xr:uid="{00000000-0005-0000-0000-0000D5000000}"/>
    <cellStyle name="WC1 (0.0000)" xfId="214" xr:uid="{00000000-0005-0000-0000-0000D6000000}"/>
    <cellStyle name="WC1 (B)" xfId="215" xr:uid="{00000000-0005-0000-0000-0000D7000000}"/>
    <cellStyle name="WC1 (C)" xfId="216" xr:uid="{00000000-0005-0000-0000-0000D8000000}"/>
    <cellStyle name="WC1 (MDY)" xfId="217" xr:uid="{00000000-0005-0000-0000-0000D9000000}"/>
    <cellStyle name="WC1 (MY)" xfId="218" xr:uid="{00000000-0005-0000-0000-0000DA000000}"/>
    <cellStyle name="WC2" xfId="219" xr:uid="{00000000-0005-0000-0000-0000DB000000}"/>
    <cellStyle name="WC2 ($0)" xfId="220" xr:uid="{00000000-0005-0000-0000-0000DC000000}"/>
    <cellStyle name="WC2 ($0.00)" xfId="221" xr:uid="{00000000-0005-0000-0000-0000DD000000}"/>
    <cellStyle name="WC2 (0)" xfId="222" xr:uid="{00000000-0005-0000-0000-0000DE000000}"/>
    <cellStyle name="WC2 (0,)" xfId="223" xr:uid="{00000000-0005-0000-0000-0000DF000000}"/>
    <cellStyle name="WC2 (0.0%)" xfId="224" xr:uid="{00000000-0005-0000-0000-0000E0000000}"/>
    <cellStyle name="WC2 (0.0)" xfId="225" xr:uid="{00000000-0005-0000-0000-0000E1000000}"/>
    <cellStyle name="WC2 (0.00%)" xfId="226" xr:uid="{00000000-0005-0000-0000-0000E2000000}"/>
    <cellStyle name="WC2 (0.00)" xfId="227" xr:uid="{00000000-0005-0000-0000-0000E3000000}"/>
    <cellStyle name="WC2 (0.000)" xfId="228" xr:uid="{00000000-0005-0000-0000-0000E4000000}"/>
    <cellStyle name="WC2 (0.0000)" xfId="229" xr:uid="{00000000-0005-0000-0000-0000E5000000}"/>
    <cellStyle name="WC2 (B)" xfId="230" xr:uid="{00000000-0005-0000-0000-0000E6000000}"/>
    <cellStyle name="WC2 (C)" xfId="231" xr:uid="{00000000-0005-0000-0000-0000E7000000}"/>
    <cellStyle name="WC2 (MDY)" xfId="232" xr:uid="{00000000-0005-0000-0000-0000E8000000}"/>
    <cellStyle name="WC2 (MY)" xfId="233" xr:uid="{00000000-0005-0000-0000-0000E9000000}"/>
    <cellStyle name="WC3" xfId="234" xr:uid="{00000000-0005-0000-0000-0000EA000000}"/>
    <cellStyle name="WC4" xfId="235" xr:uid="{00000000-0005-0000-0000-0000EB000000}"/>
    <cellStyle name="WC5" xfId="236" xr:uid="{00000000-0005-0000-0000-0000EC000000}"/>
  </cellStyles>
  <dxfs count="40"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lor theme="8" tint="-9.9917600024414813E-2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lor theme="8" tint="-9.9917600024414813E-2"/>
      </font>
      <fill>
        <patternFill>
          <bgColor theme="0"/>
        </patternFill>
      </fill>
    </dxf>
    <dxf>
      <font>
        <color theme="8" tint="-9.9917600024414813E-2"/>
      </font>
      <fill>
        <patternFill>
          <bgColor theme="0"/>
        </patternFill>
      </fill>
    </dxf>
    <dxf>
      <font>
        <color theme="8" tint="-9.9917600024414813E-2"/>
      </font>
      <fill>
        <patternFill>
          <bgColor theme="0"/>
        </patternFill>
      </fill>
    </dxf>
    <dxf>
      <font>
        <color theme="8" tint="-9.9917600024414813E-2"/>
      </font>
      <fill>
        <patternFill>
          <bgColor theme="0"/>
        </patternFill>
      </fill>
    </dxf>
    <dxf>
      <font>
        <color theme="8" tint="-9.9917600024414813E-2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solid">
          <bgColor theme="2" tint="-9.9948118533890809E-2"/>
        </patternFill>
      </fill>
      <border>
        <left/>
        <right/>
        <top/>
        <bottom/>
      </border>
    </dxf>
    <dxf>
      <font>
        <color theme="8" tint="-9.9917600024414813E-2"/>
      </font>
      <fill>
        <patternFill>
          <bgColor theme="0"/>
        </patternFill>
      </fill>
    </dxf>
    <dxf>
      <font>
        <color theme="8" tint="-9.9917600024414813E-2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KHEPM">
      <a:dk1>
        <a:sysClr val="windowText" lastClr="000000"/>
      </a:dk1>
      <a:lt1>
        <a:sysClr val="window" lastClr="FFFFFF"/>
      </a:lt1>
      <a:dk2>
        <a:srgbClr val="586168"/>
      </a:dk2>
      <a:lt2>
        <a:srgbClr val="EBEBEB"/>
      </a:lt2>
      <a:accent1>
        <a:srgbClr val="B01513"/>
      </a:accent1>
      <a:accent2>
        <a:srgbClr val="F7D4B7"/>
      </a:accent2>
      <a:accent3>
        <a:srgbClr val="F8F5B6"/>
      </a:accent3>
      <a:accent4>
        <a:srgbClr val="6AAC90"/>
      </a:accent4>
      <a:accent5>
        <a:srgbClr val="BBD4EB"/>
      </a:accent5>
      <a:accent6>
        <a:srgbClr val="9E5E9B"/>
      </a:accent6>
      <a:hlink>
        <a:srgbClr val="5F9C9D"/>
      </a:hlink>
      <a:folHlink>
        <a:srgbClr val="9E5E9B"/>
      </a:folHlink>
    </a:clrScheme>
    <a:fontScheme name="san_diego">
      <a:majorFont>
        <a:latin typeface="Century Gothic"/>
        <a:ea typeface=""/>
        <a:cs typeface=""/>
      </a:majorFont>
      <a:minorFont>
        <a:latin typeface="Segoe UI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617"/>
  <sheetViews>
    <sheetView showGridLines="0" topLeftCell="B1" workbookViewId="0">
      <pane xSplit="2" ySplit="17" topLeftCell="D18" activePane="bottomRight" state="frozen"/>
      <selection activeCell="D18" sqref="D18"/>
      <selection pane="topRight" activeCell="D18" sqref="D18"/>
      <selection pane="bottomLeft" activeCell="D18" sqref="D18"/>
      <selection pane="bottomRight" activeCell="F213" sqref="F213"/>
    </sheetView>
  </sheetViews>
  <sheetFormatPr defaultColWidth="9.109375" defaultRowHeight="16.8" outlineLevelRow="2"/>
  <cols>
    <col min="1" max="1" width="34.5546875" style="79" customWidth="1"/>
    <col min="2" max="2" width="12.88671875" style="91" hidden="1" customWidth="1"/>
    <col min="3" max="3" width="44.6640625" style="91" customWidth="1"/>
    <col min="4" max="4" width="25.109375" style="91" customWidth="1"/>
    <col min="5" max="5" width="1" style="91" customWidth="1"/>
    <col min="6" max="6" width="22.109375" style="91" bestFit="1" customWidth="1"/>
    <col min="7" max="7" width="1" style="91" customWidth="1"/>
    <col min="8" max="8" width="22.109375" style="91" bestFit="1" customWidth="1"/>
    <col min="9" max="9" width="1" style="91" customWidth="1"/>
    <col min="10" max="10" width="22.109375" style="91" bestFit="1" customWidth="1"/>
    <col min="11" max="11" width="9.109375" style="91" customWidth="1"/>
    <col min="12" max="16384" width="9.109375" style="91"/>
  </cols>
  <sheetData>
    <row r="1" spans="1:10" s="96" customFormat="1">
      <c r="A1" s="104"/>
      <c r="C1" s="98"/>
      <c r="D1" s="80" t="s">
        <v>119</v>
      </c>
      <c r="E1" s="80" t="s">
        <v>78</v>
      </c>
      <c r="F1" s="2" t="s">
        <v>121</v>
      </c>
      <c r="H1" s="2" t="s">
        <v>282</v>
      </c>
      <c r="I1" s="109"/>
      <c r="J1" s="2" t="s">
        <v>149</v>
      </c>
    </row>
    <row r="2" spans="1:10" ht="15" hidden="1" customHeight="1">
      <c r="C2" s="36" t="s">
        <v>267</v>
      </c>
      <c r="E2" s="80"/>
      <c r="F2" s="78" t="s">
        <v>97</v>
      </c>
      <c r="H2" s="78" t="s">
        <v>97</v>
      </c>
      <c r="J2" s="78" t="s">
        <v>97</v>
      </c>
    </row>
    <row r="3" spans="1:10" ht="15" hidden="1" customHeight="1">
      <c r="A3" s="79" t="s">
        <v>1</v>
      </c>
      <c r="C3" s="91" t="s">
        <v>131</v>
      </c>
      <c r="E3" s="80"/>
      <c r="F3" s="78"/>
    </row>
    <row r="4" spans="1:10" ht="15" hidden="1" customHeight="1">
      <c r="A4" s="79" t="s">
        <v>85</v>
      </c>
      <c r="C4" s="91" t="s">
        <v>268</v>
      </c>
      <c r="E4" s="80"/>
    </row>
    <row r="5" spans="1:10" ht="15" hidden="1" customHeight="1">
      <c r="A5" s="79" t="s">
        <v>100</v>
      </c>
      <c r="C5" s="91" t="s">
        <v>250</v>
      </c>
      <c r="D5" s="91">
        <v>141</v>
      </c>
      <c r="E5" s="80"/>
    </row>
    <row r="6" spans="1:10">
      <c r="F6" s="74" t="s">
        <v>35</v>
      </c>
      <c r="G6" s="42"/>
      <c r="H6" s="74" t="s">
        <v>35</v>
      </c>
      <c r="I6" s="42"/>
      <c r="J6" s="74" t="s">
        <v>35</v>
      </c>
    </row>
    <row r="7" spans="1:10">
      <c r="C7" s="36" t="s">
        <v>132</v>
      </c>
      <c r="D7" s="76"/>
      <c r="E7" s="35"/>
      <c r="F7" s="35"/>
      <c r="G7" s="42"/>
      <c r="H7" s="35"/>
      <c r="I7" s="42"/>
      <c r="J7" s="35"/>
    </row>
    <row r="8" spans="1:10" outlineLevel="1">
      <c r="A8" s="79" t="s">
        <v>2</v>
      </c>
      <c r="C8" s="91" t="s">
        <v>111</v>
      </c>
      <c r="D8" s="67"/>
      <c r="E8" s="35"/>
      <c r="F8" s="145" t="s">
        <v>174</v>
      </c>
      <c r="H8" s="77" t="s">
        <v>279</v>
      </c>
      <c r="J8" s="77" t="s">
        <v>279</v>
      </c>
    </row>
    <row r="9" spans="1:10" outlineLevel="1">
      <c r="A9" s="79" t="s">
        <v>181</v>
      </c>
      <c r="C9" s="92" t="s">
        <v>112</v>
      </c>
      <c r="D9" s="81"/>
      <c r="E9" s="35"/>
      <c r="F9" s="77" t="s">
        <v>279</v>
      </c>
      <c r="H9" s="77" t="s">
        <v>279</v>
      </c>
      <c r="J9" s="77" t="s">
        <v>279</v>
      </c>
    </row>
    <row r="10" spans="1:10" outlineLevel="1">
      <c r="A10" s="79" t="s">
        <v>289</v>
      </c>
      <c r="C10" s="92" t="s">
        <v>47</v>
      </c>
      <c r="D10" s="81"/>
      <c r="E10" s="35"/>
      <c r="F10" s="77" t="s">
        <v>279</v>
      </c>
      <c r="H10" s="77" t="s">
        <v>279</v>
      </c>
      <c r="J10" s="77" t="s">
        <v>279</v>
      </c>
    </row>
    <row r="11" spans="1:10" outlineLevel="1">
      <c r="A11" s="79" t="s">
        <v>264</v>
      </c>
      <c r="C11" s="92" t="s">
        <v>227</v>
      </c>
      <c r="D11" s="81"/>
      <c r="E11" s="35"/>
      <c r="F11" s="77"/>
      <c r="H11" s="77"/>
      <c r="J11" s="77"/>
    </row>
    <row r="12" spans="1:10" outlineLevel="1">
      <c r="A12" s="79" t="s">
        <v>337</v>
      </c>
      <c r="C12" s="92" t="s">
        <v>113</v>
      </c>
      <c r="D12" s="81"/>
      <c r="E12" s="35"/>
      <c r="F12" s="77"/>
      <c r="H12" s="77"/>
      <c r="J12" s="77"/>
    </row>
    <row r="13" spans="1:10" outlineLevel="1">
      <c r="A13" s="79" t="s">
        <v>42</v>
      </c>
      <c r="C13" s="91" t="s">
        <v>167</v>
      </c>
      <c r="D13" s="67"/>
      <c r="E13" s="35"/>
      <c r="F13" s="77" t="s">
        <v>279</v>
      </c>
      <c r="H13" s="77" t="s">
        <v>279</v>
      </c>
      <c r="J13" s="77" t="s">
        <v>279</v>
      </c>
    </row>
    <row r="14" spans="1:10" outlineLevel="1">
      <c r="A14" s="79" t="s">
        <v>21</v>
      </c>
      <c r="C14" s="92" t="s">
        <v>90</v>
      </c>
      <c r="D14" s="81"/>
      <c r="E14" s="35"/>
      <c r="F14" s="77"/>
      <c r="H14" s="77"/>
      <c r="J14" s="77"/>
    </row>
    <row r="15" spans="1:10" outlineLevel="1">
      <c r="A15" s="79" t="s">
        <v>213</v>
      </c>
      <c r="C15" s="92" t="s">
        <v>91</v>
      </c>
      <c r="D15" s="81"/>
      <c r="E15" s="35"/>
      <c r="F15" s="77"/>
      <c r="H15" s="77"/>
      <c r="J15" s="77"/>
    </row>
    <row r="16" spans="1:10" outlineLevel="1">
      <c r="A16" s="79" t="s">
        <v>58</v>
      </c>
      <c r="C16" s="91" t="s">
        <v>184</v>
      </c>
      <c r="D16" s="81"/>
      <c r="E16" s="35"/>
      <c r="F16" s="77" t="s">
        <v>279</v>
      </c>
      <c r="H16" s="77" t="s">
        <v>279</v>
      </c>
      <c r="J16" s="77" t="s">
        <v>279</v>
      </c>
    </row>
    <row r="17" spans="1:5">
      <c r="A17" s="79" t="s">
        <v>0</v>
      </c>
      <c r="C17" s="36" t="s">
        <v>30</v>
      </c>
      <c r="D17" s="76"/>
      <c r="E17" s="35"/>
    </row>
    <row r="18" spans="1:5" outlineLevel="1">
      <c r="A18" s="79" t="s">
        <v>126</v>
      </c>
      <c r="C18" s="91" t="s">
        <v>133</v>
      </c>
      <c r="D18" s="2" t="s">
        <v>279</v>
      </c>
      <c r="E18" s="35"/>
    </row>
    <row r="19" spans="1:5" outlineLevel="1">
      <c r="A19" s="79" t="s">
        <v>159</v>
      </c>
      <c r="C19" s="91" t="s">
        <v>185</v>
      </c>
      <c r="D19" s="2" t="str">
        <f>D18</f>
        <v>Off</v>
      </c>
      <c r="E19" s="35"/>
    </row>
    <row r="20" spans="1:5" outlineLevel="1">
      <c r="A20" s="79" t="s">
        <v>160</v>
      </c>
      <c r="C20" s="91" t="s">
        <v>228</v>
      </c>
      <c r="D20" s="2" t="s">
        <v>279</v>
      </c>
      <c r="E20" s="35"/>
    </row>
    <row r="21" spans="1:5" outlineLevel="1">
      <c r="A21" s="79" t="s">
        <v>338</v>
      </c>
      <c r="C21" s="91" t="s">
        <v>203</v>
      </c>
      <c r="D21" s="2" t="s">
        <v>279</v>
      </c>
      <c r="E21" s="35"/>
    </row>
    <row r="22" spans="1:5" outlineLevel="1">
      <c r="A22" s="79" t="s">
        <v>59</v>
      </c>
      <c r="C22" s="91" t="s">
        <v>204</v>
      </c>
      <c r="D22" s="2" t="s">
        <v>279</v>
      </c>
      <c r="E22" s="35"/>
    </row>
    <row r="23" spans="1:5" outlineLevel="1">
      <c r="A23" s="79" t="s">
        <v>290</v>
      </c>
      <c r="C23" s="91" t="s">
        <v>343</v>
      </c>
      <c r="D23" s="2" t="s">
        <v>279</v>
      </c>
      <c r="E23" s="35"/>
    </row>
    <row r="24" spans="1:5" outlineLevel="1">
      <c r="A24" s="79" t="s">
        <v>161</v>
      </c>
      <c r="C24" s="91" t="s">
        <v>300</v>
      </c>
      <c r="D24" s="2" t="s">
        <v>279</v>
      </c>
      <c r="E24" s="35"/>
    </row>
    <row r="25" spans="1:5" outlineLevel="1">
      <c r="A25" s="79" t="s">
        <v>339</v>
      </c>
      <c r="C25" s="91" t="s">
        <v>168</v>
      </c>
      <c r="D25" s="2" t="s">
        <v>174</v>
      </c>
      <c r="E25" s="35"/>
    </row>
    <row r="26" spans="1:5" outlineLevel="1">
      <c r="A26" s="79" t="s">
        <v>101</v>
      </c>
      <c r="C26" s="91" t="s">
        <v>269</v>
      </c>
      <c r="D26" s="2"/>
      <c r="E26" s="35"/>
    </row>
    <row r="27" spans="1:5" outlineLevel="1">
      <c r="A27" s="79" t="s">
        <v>310</v>
      </c>
      <c r="C27" s="91" t="s">
        <v>134</v>
      </c>
      <c r="D27" s="2"/>
      <c r="E27" s="35"/>
    </row>
    <row r="28" spans="1:5" outlineLevel="1">
      <c r="A28" s="79" t="s">
        <v>311</v>
      </c>
      <c r="C28" s="91" t="s">
        <v>6</v>
      </c>
      <c r="D28" s="2" t="s">
        <v>279</v>
      </c>
      <c r="E28" s="35"/>
    </row>
    <row r="29" spans="1:5" outlineLevel="1">
      <c r="A29" s="79" t="s">
        <v>243</v>
      </c>
      <c r="C29" s="91" t="s">
        <v>319</v>
      </c>
      <c r="D29" s="2"/>
      <c r="E29" s="35"/>
    </row>
    <row r="30" spans="1:5" outlineLevel="1">
      <c r="A30" s="79" t="s">
        <v>244</v>
      </c>
      <c r="C30" s="91" t="s">
        <v>169</v>
      </c>
      <c r="D30" s="2"/>
      <c r="E30" s="35"/>
    </row>
    <row r="31" spans="1:5" outlineLevel="1">
      <c r="A31" s="79" t="s">
        <v>86</v>
      </c>
      <c r="C31" s="91" t="s">
        <v>7</v>
      </c>
      <c r="D31" s="2"/>
      <c r="E31" s="35"/>
    </row>
    <row r="32" spans="1:5" outlineLevel="1">
      <c r="A32" s="79" t="s">
        <v>200</v>
      </c>
      <c r="C32" s="91" t="s">
        <v>31</v>
      </c>
      <c r="D32" s="2" t="s">
        <v>279</v>
      </c>
      <c r="E32" s="35"/>
    </row>
    <row r="33" spans="1:10" outlineLevel="1">
      <c r="A33" s="79" t="s">
        <v>340</v>
      </c>
      <c r="C33" s="91" t="s">
        <v>8</v>
      </c>
      <c r="D33" s="2" t="s">
        <v>279</v>
      </c>
      <c r="E33" s="35"/>
    </row>
    <row r="34" spans="1:10" outlineLevel="1">
      <c r="A34" s="79" t="s">
        <v>214</v>
      </c>
      <c r="C34" s="91" t="s">
        <v>344</v>
      </c>
      <c r="D34" s="2" t="s">
        <v>174</v>
      </c>
      <c r="E34" s="35"/>
    </row>
    <row r="35" spans="1:10" outlineLevel="1">
      <c r="A35" s="79" t="s">
        <v>102</v>
      </c>
      <c r="C35" s="91" t="s">
        <v>92</v>
      </c>
      <c r="D35" s="2"/>
      <c r="E35" s="35"/>
    </row>
    <row r="36" spans="1:10" outlineLevel="1">
      <c r="A36" s="79" t="s">
        <v>291</v>
      </c>
      <c r="C36" s="91" t="s">
        <v>135</v>
      </c>
      <c r="D36" s="2"/>
      <c r="E36" s="35"/>
    </row>
    <row r="37" spans="1:10" outlineLevel="1">
      <c r="A37" s="79" t="s">
        <v>292</v>
      </c>
      <c r="C37" s="91" t="s">
        <v>136</v>
      </c>
      <c r="D37" s="2"/>
      <c r="E37" s="35"/>
    </row>
    <row r="38" spans="1:10">
      <c r="A38" s="79" t="s">
        <v>0</v>
      </c>
      <c r="C38" s="36" t="s">
        <v>270</v>
      </c>
      <c r="D38" s="76"/>
      <c r="E38" s="35"/>
    </row>
    <row r="39" spans="1:10" outlineLevel="1">
      <c r="A39" s="79" t="s">
        <v>215</v>
      </c>
      <c r="C39" s="91" t="s">
        <v>137</v>
      </c>
      <c r="D39" s="67"/>
      <c r="E39" s="35"/>
      <c r="F39" s="2" t="s">
        <v>280</v>
      </c>
      <c r="H39" s="2" t="s">
        <v>238</v>
      </c>
      <c r="J39" s="2" t="s">
        <v>238</v>
      </c>
    </row>
    <row r="40" spans="1:10" outlineLevel="1">
      <c r="A40" s="79" t="s">
        <v>245</v>
      </c>
      <c r="C40" s="91" t="s">
        <v>65</v>
      </c>
      <c r="D40" s="67"/>
      <c r="E40" s="35"/>
      <c r="F40" s="2" t="s">
        <v>279</v>
      </c>
      <c r="H40" s="2" t="s">
        <v>279</v>
      </c>
      <c r="J40" s="2" t="s">
        <v>279</v>
      </c>
    </row>
    <row r="41" spans="1:10" outlineLevel="1">
      <c r="A41" s="79" t="s">
        <v>216</v>
      </c>
      <c r="C41" s="91" t="s">
        <v>271</v>
      </c>
      <c r="D41" s="67"/>
      <c r="E41" s="35"/>
      <c r="F41" s="2" t="str">
        <f>F40</f>
        <v>Off</v>
      </c>
      <c r="H41" s="2" t="str">
        <f>H40</f>
        <v>Off</v>
      </c>
      <c r="J41" s="2" t="str">
        <f>J40</f>
        <v>Off</v>
      </c>
    </row>
    <row r="42" spans="1:10" outlineLevel="1">
      <c r="A42" s="79" t="s">
        <v>162</v>
      </c>
      <c r="C42" s="91" t="s">
        <v>48</v>
      </c>
      <c r="D42" s="67"/>
      <c r="E42" s="35"/>
      <c r="F42" s="8" t="s">
        <v>449</v>
      </c>
      <c r="G42" s="43"/>
      <c r="H42" s="8"/>
      <c r="I42" s="43"/>
      <c r="J42" s="8"/>
    </row>
    <row r="43" spans="1:10" outlineLevel="1">
      <c r="A43" s="79" t="s">
        <v>43</v>
      </c>
      <c r="C43" s="91" t="s">
        <v>66</v>
      </c>
      <c r="D43" s="67"/>
      <c r="E43" s="35"/>
      <c r="F43" s="8"/>
      <c r="G43" s="43"/>
      <c r="H43" s="8"/>
      <c r="I43" s="43"/>
      <c r="J43" s="8"/>
    </row>
    <row r="44" spans="1:10" outlineLevel="1">
      <c r="A44" s="79" t="s">
        <v>246</v>
      </c>
      <c r="C44" s="91" t="s">
        <v>251</v>
      </c>
      <c r="D44" s="67"/>
      <c r="E44" s="35"/>
      <c r="F44" s="2" t="s">
        <v>279</v>
      </c>
      <c r="H44" s="2" t="s">
        <v>279</v>
      </c>
      <c r="J44" s="2" t="s">
        <v>279</v>
      </c>
    </row>
    <row r="45" spans="1:10" outlineLevel="1">
      <c r="A45" s="79" t="s">
        <v>201</v>
      </c>
      <c r="C45" s="91" t="s">
        <v>67</v>
      </c>
      <c r="D45" s="67"/>
      <c r="E45" s="35"/>
      <c r="F45" s="2" t="s">
        <v>279</v>
      </c>
      <c r="H45" s="2" t="s">
        <v>174</v>
      </c>
      <c r="J45" s="2" t="s">
        <v>174</v>
      </c>
    </row>
    <row r="46" spans="1:10" outlineLevel="1">
      <c r="A46" s="79" t="s">
        <v>22</v>
      </c>
      <c r="C46" s="91" t="s">
        <v>93</v>
      </c>
      <c r="D46" s="67"/>
      <c r="E46" s="35"/>
      <c r="F46" s="8"/>
      <c r="G46" s="43"/>
      <c r="H46" s="8"/>
      <c r="I46" s="43"/>
      <c r="J46" s="8"/>
    </row>
    <row r="47" spans="1:10" outlineLevel="1">
      <c r="A47" s="79" t="s">
        <v>127</v>
      </c>
      <c r="C47" s="91" t="s">
        <v>205</v>
      </c>
      <c r="D47" s="67"/>
      <c r="E47" s="35"/>
      <c r="F47" s="2" t="s">
        <v>279</v>
      </c>
      <c r="H47" s="2" t="s">
        <v>174</v>
      </c>
      <c r="J47" s="2" t="s">
        <v>174</v>
      </c>
    </row>
    <row r="48" spans="1:10" outlineLevel="1">
      <c r="A48" s="79" t="s">
        <v>217</v>
      </c>
      <c r="C48" s="91" t="s">
        <v>9</v>
      </c>
      <c r="D48" s="67"/>
      <c r="E48" s="35"/>
      <c r="F48" s="8"/>
      <c r="G48" s="43"/>
      <c r="H48" s="8"/>
      <c r="I48" s="43"/>
      <c r="J48" s="8"/>
    </row>
    <row r="49" spans="1:10" outlineLevel="1" collapsed="1">
      <c r="C49" s="36" t="s">
        <v>301</v>
      </c>
      <c r="D49" s="67"/>
      <c r="E49" s="35"/>
    </row>
    <row r="50" spans="1:10" hidden="1" outlineLevel="2">
      <c r="A50" s="79" t="s">
        <v>312</v>
      </c>
      <c r="C50" s="34" t="s">
        <v>10</v>
      </c>
      <c r="D50" s="67"/>
      <c r="E50" s="35"/>
      <c r="F50" s="2"/>
      <c r="H50" s="2"/>
      <c r="J50" s="2"/>
    </row>
    <row r="51" spans="1:10" hidden="1" outlineLevel="2">
      <c r="A51" s="79" t="s">
        <v>218</v>
      </c>
      <c r="C51" s="34" t="s">
        <v>272</v>
      </c>
      <c r="D51" s="67"/>
      <c r="E51" s="35"/>
      <c r="F51" s="2"/>
      <c r="H51" s="2"/>
      <c r="J51" s="2"/>
    </row>
    <row r="52" spans="1:10" hidden="1" outlineLevel="2">
      <c r="A52" s="79" t="s">
        <v>60</v>
      </c>
      <c r="C52" s="34" t="s">
        <v>206</v>
      </c>
      <c r="D52" s="67"/>
      <c r="E52" s="35"/>
      <c r="F52" s="2"/>
      <c r="H52" s="2"/>
      <c r="J52" s="2"/>
    </row>
    <row r="53" spans="1:10" hidden="1" outlineLevel="2">
      <c r="A53" s="79" t="s">
        <v>247</v>
      </c>
      <c r="C53" s="34" t="s">
        <v>229</v>
      </c>
      <c r="D53" s="67"/>
      <c r="E53" s="35"/>
      <c r="F53" s="2"/>
      <c r="H53" s="2"/>
      <c r="J53" s="2"/>
    </row>
    <row r="54" spans="1:10" hidden="1" outlineLevel="2">
      <c r="A54" s="79" t="s">
        <v>61</v>
      </c>
      <c r="C54" s="34" t="s">
        <v>11</v>
      </c>
      <c r="D54" s="67"/>
      <c r="E54" s="35"/>
      <c r="F54" s="2"/>
      <c r="H54" s="2"/>
      <c r="J54" s="2"/>
    </row>
    <row r="55" spans="1:10" hidden="1" outlineLevel="2">
      <c r="A55" s="79" t="s">
        <v>219</v>
      </c>
      <c r="C55" s="34" t="s">
        <v>68</v>
      </c>
      <c r="D55" s="67"/>
      <c r="E55" s="35"/>
      <c r="F55" s="2"/>
      <c r="H55" s="2"/>
      <c r="J55" s="2"/>
    </row>
    <row r="56" spans="1:10" hidden="1" outlineLevel="2">
      <c r="A56" s="79" t="s">
        <v>163</v>
      </c>
      <c r="C56" s="34" t="s">
        <v>345</v>
      </c>
      <c r="D56" s="67"/>
      <c r="E56" s="35"/>
      <c r="F56" s="2" t="s">
        <v>174</v>
      </c>
      <c r="H56" s="2" t="s">
        <v>174</v>
      </c>
      <c r="J56" s="2" t="s">
        <v>174</v>
      </c>
    </row>
    <row r="57" spans="1:10">
      <c r="C57" s="36" t="s">
        <v>69</v>
      </c>
      <c r="D57" s="67"/>
      <c r="E57" s="35"/>
      <c r="F57" s="34"/>
      <c r="H57" s="34"/>
      <c r="J57" s="34"/>
    </row>
    <row r="58" spans="1:10" outlineLevel="1">
      <c r="A58" s="79" t="s">
        <v>293</v>
      </c>
      <c r="C58" s="91" t="s">
        <v>70</v>
      </c>
      <c r="D58" s="2" t="s">
        <v>174</v>
      </c>
      <c r="E58" s="35"/>
      <c r="F58" s="34"/>
      <c r="H58" s="34"/>
      <c r="J58" s="34"/>
    </row>
    <row r="59" spans="1:10" outlineLevel="1">
      <c r="A59" s="79" t="s">
        <v>313</v>
      </c>
      <c r="C59" s="91" t="s">
        <v>71</v>
      </c>
      <c r="D59" s="2" t="s">
        <v>279</v>
      </c>
      <c r="E59" s="35"/>
      <c r="F59" s="34"/>
      <c r="H59" s="34"/>
      <c r="J59" s="34"/>
    </row>
    <row r="60" spans="1:10" outlineLevel="1">
      <c r="A60" s="79" t="s">
        <v>23</v>
      </c>
      <c r="C60" s="91" t="s">
        <v>12</v>
      </c>
      <c r="D60" s="2" t="s">
        <v>175</v>
      </c>
      <c r="E60" s="35"/>
      <c r="F60" s="34"/>
      <c r="H60" s="34"/>
      <c r="J60" s="34"/>
    </row>
    <row r="61" spans="1:10" outlineLevel="1">
      <c r="A61" s="79" t="s">
        <v>62</v>
      </c>
      <c r="C61" s="91" t="s">
        <v>320</v>
      </c>
      <c r="D61" s="2" t="s">
        <v>279</v>
      </c>
      <c r="E61" s="35"/>
      <c r="F61" s="34"/>
      <c r="H61" s="34"/>
      <c r="J61" s="34"/>
    </row>
    <row r="62" spans="1:10" outlineLevel="1">
      <c r="A62" s="79" t="s">
        <v>103</v>
      </c>
      <c r="C62" s="91" t="s">
        <v>321</v>
      </c>
      <c r="E62" s="35"/>
      <c r="F62" s="2" t="s">
        <v>174</v>
      </c>
      <c r="H62" s="2" t="s">
        <v>279</v>
      </c>
      <c r="J62" s="2" t="s">
        <v>279</v>
      </c>
    </row>
    <row r="63" spans="1:10" outlineLevel="1">
      <c r="A63" s="79" t="s">
        <v>220</v>
      </c>
      <c r="C63" s="91" t="s">
        <v>72</v>
      </c>
      <c r="D63" s="67"/>
      <c r="E63" s="35"/>
      <c r="F63" s="2" t="s">
        <v>279</v>
      </c>
      <c r="H63" s="2" t="s">
        <v>279</v>
      </c>
      <c r="J63" s="2" t="s">
        <v>279</v>
      </c>
    </row>
    <row r="64" spans="1:10">
      <c r="C64" s="36" t="s">
        <v>138</v>
      </c>
      <c r="D64" s="34"/>
      <c r="E64" s="34"/>
      <c r="F64" s="34"/>
      <c r="H64" s="34"/>
      <c r="J64" s="34"/>
    </row>
    <row r="65" spans="1:11" outlineLevel="1">
      <c r="C65" s="36" t="s">
        <v>230</v>
      </c>
      <c r="D65" s="36" t="s">
        <v>146</v>
      </c>
      <c r="E65" s="35"/>
      <c r="F65" s="36" t="s">
        <v>193</v>
      </c>
      <c r="H65" s="36" t="s">
        <v>193</v>
      </c>
      <c r="J65" s="36" t="s">
        <v>193</v>
      </c>
    </row>
    <row r="66" spans="1:11" s="107" customFormat="1" outlineLevel="1">
      <c r="A66" s="79" t="s">
        <v>3</v>
      </c>
      <c r="C66" s="84"/>
      <c r="D66" s="84"/>
      <c r="E66" s="97"/>
      <c r="F66" s="26"/>
      <c r="G66" s="86"/>
      <c r="H66" s="26"/>
      <c r="I66" s="86"/>
      <c r="J66" s="26"/>
    </row>
    <row r="67" spans="1:11" s="107" customFormat="1" outlineLevel="1">
      <c r="A67" s="79" t="s">
        <v>265</v>
      </c>
      <c r="C67" s="84"/>
      <c r="D67" s="84"/>
      <c r="E67" s="97"/>
      <c r="F67" s="26"/>
      <c r="G67" s="86"/>
      <c r="H67" s="26"/>
      <c r="I67" s="86"/>
      <c r="J67" s="26"/>
    </row>
    <row r="68" spans="1:11" s="107" customFormat="1" outlineLevel="1">
      <c r="A68" s="79" t="s">
        <v>182</v>
      </c>
      <c r="C68" s="84"/>
      <c r="D68" s="84"/>
      <c r="E68" s="97"/>
      <c r="F68" s="26"/>
      <c r="G68" s="86"/>
      <c r="H68" s="26"/>
      <c r="I68" s="86"/>
      <c r="J68" s="26"/>
    </row>
    <row r="69" spans="1:11" s="107" customFormat="1" outlineLevel="1">
      <c r="A69" s="79" t="s">
        <v>87</v>
      </c>
      <c r="C69" s="84"/>
      <c r="D69" s="84"/>
      <c r="E69" s="97"/>
      <c r="F69" s="26"/>
      <c r="G69" s="86"/>
      <c r="H69" s="26"/>
      <c r="I69" s="86"/>
      <c r="J69" s="26"/>
    </row>
    <row r="70" spans="1:11" s="107" customFormat="1" outlineLevel="1">
      <c r="A70" s="79" t="s">
        <v>4</v>
      </c>
      <c r="C70" s="84"/>
      <c r="D70" s="84"/>
      <c r="E70" s="97"/>
      <c r="F70" s="26"/>
      <c r="G70" s="86"/>
      <c r="H70" s="26"/>
      <c r="I70" s="86"/>
      <c r="J70" s="26"/>
    </row>
    <row r="71" spans="1:11">
      <c r="E71" s="35"/>
      <c r="F71" s="34"/>
      <c r="H71" s="34"/>
      <c r="J71" s="34"/>
    </row>
    <row r="72" spans="1:11" s="51" customFormat="1">
      <c r="A72" s="59" t="s">
        <v>104</v>
      </c>
      <c r="B72" s="10"/>
      <c r="C72" s="10" t="str">
        <f>"Axiom Query - " &amp; A72</f>
        <v>Axiom Query - [AQ1]</v>
      </c>
      <c r="D72" s="10"/>
      <c r="E72" s="55"/>
      <c r="F72" s="10"/>
      <c r="G72" s="10"/>
      <c r="H72" s="10"/>
      <c r="I72" s="10"/>
      <c r="J72" s="10"/>
      <c r="K72" s="10"/>
    </row>
    <row r="73" spans="1:11">
      <c r="A73" s="29" t="s">
        <v>266</v>
      </c>
      <c r="B73" s="1"/>
      <c r="C73" s="1" t="s">
        <v>73</v>
      </c>
      <c r="D73" s="1"/>
      <c r="E73" s="35"/>
      <c r="F73" s="2" t="s">
        <v>438</v>
      </c>
      <c r="G73" s="1"/>
      <c r="H73" s="2"/>
      <c r="I73" s="1"/>
      <c r="J73" s="2"/>
      <c r="K73" s="1"/>
    </row>
    <row r="74" spans="1:11">
      <c r="A74" s="29" t="s">
        <v>314</v>
      </c>
      <c r="B74" s="1"/>
      <c r="C74" s="20" t="s">
        <v>114</v>
      </c>
      <c r="D74" s="20"/>
      <c r="E74" s="21"/>
      <c r="F74" s="2" t="s">
        <v>174</v>
      </c>
      <c r="H74" s="2" t="s">
        <v>279</v>
      </c>
      <c r="J74" s="2" t="s">
        <v>279</v>
      </c>
      <c r="K74" s="1"/>
    </row>
    <row r="75" spans="1:11">
      <c r="A75" s="29"/>
      <c r="B75" s="1"/>
      <c r="C75" s="12" t="s">
        <v>186</v>
      </c>
      <c r="D75" s="20"/>
      <c r="E75" s="21"/>
      <c r="F75" s="1"/>
      <c r="G75" s="1"/>
      <c r="H75" s="1"/>
      <c r="I75" s="1"/>
      <c r="J75" s="1"/>
      <c r="K75" s="1"/>
    </row>
    <row r="76" spans="1:11" outlineLevel="1">
      <c r="A76" s="29" t="s">
        <v>294</v>
      </c>
      <c r="B76" s="1"/>
      <c r="C76" s="20" t="s">
        <v>32</v>
      </c>
      <c r="D76" s="20"/>
      <c r="E76" s="21"/>
      <c r="F76" s="11" t="s">
        <v>429</v>
      </c>
      <c r="G76" s="1"/>
      <c r="H76" s="11"/>
      <c r="I76" s="1"/>
      <c r="J76" s="11"/>
      <c r="K76" s="1"/>
    </row>
    <row r="77" spans="1:11" outlineLevel="1">
      <c r="A77" s="29" t="s">
        <v>88</v>
      </c>
      <c r="B77" s="1"/>
      <c r="C77" s="5" t="s">
        <v>139</v>
      </c>
      <c r="D77" s="5"/>
      <c r="E77" s="21"/>
      <c r="F77" s="2" t="s">
        <v>355</v>
      </c>
      <c r="G77" s="1"/>
      <c r="H77" s="2"/>
      <c r="I77" s="1"/>
      <c r="J77" s="2"/>
      <c r="K77" s="1"/>
    </row>
    <row r="78" spans="1:11" outlineLevel="1">
      <c r="A78" s="29" t="s">
        <v>183</v>
      </c>
      <c r="B78" s="1"/>
      <c r="C78" s="5" t="s">
        <v>273</v>
      </c>
      <c r="D78" s="5"/>
      <c r="E78" s="21"/>
      <c r="F78" s="2" t="str">
        <f>IF(F77="","",F77)</f>
        <v>ENTITY.ENTITY</v>
      </c>
      <c r="G78" s="1"/>
      <c r="H78" s="2" t="str">
        <f>IF(H77="","",H77)</f>
        <v/>
      </c>
      <c r="I78" s="1"/>
      <c r="J78" s="2" t="str">
        <f>IF(J77="","",J77)</f>
        <v/>
      </c>
      <c r="K78" s="1"/>
    </row>
    <row r="79" spans="1:11" outlineLevel="1">
      <c r="A79" s="29" t="s">
        <v>164</v>
      </c>
      <c r="B79" s="1"/>
      <c r="C79" s="5" t="s">
        <v>252</v>
      </c>
      <c r="D79" s="5"/>
      <c r="E79" s="21"/>
      <c r="F79" s="2"/>
      <c r="G79" s="1"/>
      <c r="H79" s="2"/>
      <c r="I79" s="1"/>
      <c r="J79" s="2"/>
      <c r="K79" s="1"/>
    </row>
    <row r="80" spans="1:11" outlineLevel="1">
      <c r="A80" s="29"/>
      <c r="B80" s="1"/>
      <c r="C80" s="12" t="s">
        <v>187</v>
      </c>
      <c r="D80" s="5"/>
      <c r="E80" s="21"/>
      <c r="F80" s="1"/>
      <c r="G80" s="1"/>
      <c r="H80" s="1"/>
      <c r="I80" s="1"/>
      <c r="J80" s="1"/>
      <c r="K80" s="1"/>
    </row>
    <row r="81" spans="1:11" s="42" customFormat="1" outlineLevel="2">
      <c r="A81" s="53" t="s">
        <v>44</v>
      </c>
      <c r="B81" s="58"/>
      <c r="C81" s="5" t="s">
        <v>231</v>
      </c>
      <c r="D81" s="5"/>
      <c r="E81" s="52"/>
      <c r="F81" s="15" t="str">
        <f>Variables!B30</f>
        <v/>
      </c>
      <c r="G81" s="37"/>
      <c r="H81" s="15"/>
      <c r="I81" s="37"/>
      <c r="J81" s="15"/>
      <c r="K81" s="49"/>
    </row>
    <row r="82" spans="1:11" outlineLevel="2">
      <c r="A82" s="29" t="s">
        <v>24</v>
      </c>
      <c r="B82" s="1"/>
      <c r="C82" s="5" t="s">
        <v>188</v>
      </c>
      <c r="D82" s="5"/>
      <c r="E82" s="21"/>
      <c r="F82" s="15"/>
      <c r="G82" s="1"/>
      <c r="H82" s="15"/>
      <c r="I82" s="1"/>
      <c r="J82" s="15"/>
      <c r="K82" s="1"/>
    </row>
    <row r="83" spans="1:11" outlineLevel="2">
      <c r="A83" s="29" t="s">
        <v>25</v>
      </c>
      <c r="B83" s="1"/>
      <c r="C83" s="5" t="s">
        <v>140</v>
      </c>
      <c r="D83" s="5"/>
      <c r="E83" s="21"/>
      <c r="F83" s="15"/>
      <c r="G83" s="1"/>
      <c r="H83" s="15"/>
      <c r="I83" s="1"/>
      <c r="J83" s="15"/>
      <c r="K83" s="1"/>
    </row>
    <row r="84" spans="1:11" outlineLevel="2">
      <c r="A84" s="29" t="s">
        <v>295</v>
      </c>
      <c r="B84" s="1"/>
      <c r="C84" s="5" t="s">
        <v>115</v>
      </c>
      <c r="D84" s="5"/>
      <c r="E84" s="21"/>
      <c r="F84" s="15"/>
      <c r="G84" s="1"/>
      <c r="H84" s="15"/>
      <c r="I84" s="1"/>
      <c r="J84" s="15"/>
      <c r="K84" s="1"/>
    </row>
    <row r="85" spans="1:11" outlineLevel="1">
      <c r="A85" s="29" t="s">
        <v>63</v>
      </c>
      <c r="B85" s="1"/>
      <c r="C85" s="1" t="s">
        <v>253</v>
      </c>
      <c r="D85" s="1"/>
      <c r="E85" s="21"/>
      <c r="F85" s="2" t="s">
        <v>279</v>
      </c>
      <c r="H85" s="2" t="s">
        <v>279</v>
      </c>
      <c r="J85" s="2" t="s">
        <v>279</v>
      </c>
      <c r="K85" s="1"/>
    </row>
    <row r="86" spans="1:11" outlineLevel="1">
      <c r="A86" s="29" t="s">
        <v>26</v>
      </c>
      <c r="B86" s="1"/>
      <c r="C86" s="1" t="s">
        <v>13</v>
      </c>
      <c r="D86" s="5"/>
      <c r="E86" s="1"/>
      <c r="F86" s="2"/>
      <c r="G86" s="1"/>
      <c r="H86" s="2"/>
      <c r="I86" s="1"/>
      <c r="J86" s="2"/>
      <c r="K86" s="1"/>
    </row>
    <row r="87" spans="1:11" outlineLevel="1">
      <c r="A87" s="29" t="s">
        <v>27</v>
      </c>
      <c r="B87" s="1"/>
      <c r="C87" s="1" t="s">
        <v>49</v>
      </c>
      <c r="D87" s="5"/>
      <c r="E87" s="1"/>
      <c r="F87" s="2"/>
      <c r="G87" s="1"/>
      <c r="H87" s="2"/>
      <c r="I87" s="1"/>
      <c r="J87" s="2"/>
      <c r="K87" s="1"/>
    </row>
    <row r="88" spans="1:11" outlineLevel="1">
      <c r="A88" s="29" t="s">
        <v>45</v>
      </c>
      <c r="B88" s="1"/>
      <c r="C88" s="1" t="s">
        <v>232</v>
      </c>
      <c r="D88" s="5"/>
      <c r="E88" s="1"/>
      <c r="F88" s="2"/>
      <c r="G88" s="1"/>
      <c r="H88" s="2"/>
      <c r="I88" s="1"/>
      <c r="J88" s="2"/>
      <c r="K88" s="1"/>
    </row>
    <row r="89" spans="1:11" outlineLevel="1">
      <c r="A89" s="29" t="s">
        <v>128</v>
      </c>
      <c r="B89" s="1"/>
      <c r="C89" s="1" t="s">
        <v>141</v>
      </c>
      <c r="D89" s="5"/>
      <c r="E89" s="1"/>
      <c r="F89" s="2"/>
      <c r="G89" s="1"/>
      <c r="H89" s="2"/>
      <c r="I89" s="1"/>
      <c r="J89" s="2"/>
      <c r="K89" s="1"/>
    </row>
    <row r="90" spans="1:11" collapsed="1">
      <c r="A90" s="29"/>
      <c r="B90" s="1"/>
      <c r="C90" s="12" t="s">
        <v>142</v>
      </c>
      <c r="D90" s="5"/>
      <c r="E90" s="1"/>
      <c r="F90" s="1"/>
      <c r="G90" s="1"/>
      <c r="H90" s="1"/>
      <c r="I90" s="1"/>
      <c r="J90" s="1"/>
      <c r="K90" s="1"/>
    </row>
    <row r="91" spans="1:11" hidden="1" outlineLevel="1">
      <c r="A91" s="29" t="s">
        <v>221</v>
      </c>
      <c r="B91" s="1"/>
      <c r="C91" s="5" t="s">
        <v>116</v>
      </c>
      <c r="D91" s="1"/>
      <c r="E91" s="21"/>
      <c r="F91" s="2" t="s">
        <v>350</v>
      </c>
      <c r="H91" s="2" t="s">
        <v>350</v>
      </c>
      <c r="J91" s="2" t="s">
        <v>350</v>
      </c>
      <c r="K91" s="1"/>
    </row>
    <row r="92" spans="1:11" hidden="1" outlineLevel="1">
      <c r="A92" s="29" t="s">
        <v>105</v>
      </c>
      <c r="B92" s="1"/>
      <c r="C92" s="5" t="s">
        <v>322</v>
      </c>
      <c r="D92" s="1"/>
      <c r="E92" s="21"/>
      <c r="F92" s="2" t="s">
        <v>279</v>
      </c>
      <c r="H92" s="2" t="s">
        <v>279</v>
      </c>
      <c r="J92" s="2" t="s">
        <v>279</v>
      </c>
      <c r="K92" s="1"/>
    </row>
    <row r="93" spans="1:11" hidden="1" outlineLevel="1">
      <c r="A93" s="29" t="s">
        <v>165</v>
      </c>
      <c r="B93" s="1"/>
      <c r="C93" s="5" t="s">
        <v>274</v>
      </c>
      <c r="D93" s="1"/>
      <c r="E93" s="21"/>
      <c r="F93" s="2" t="s">
        <v>279</v>
      </c>
      <c r="H93" s="2" t="s">
        <v>279</v>
      </c>
      <c r="J93" s="2" t="s">
        <v>279</v>
      </c>
      <c r="K93" s="1"/>
    </row>
    <row r="94" spans="1:11" hidden="1" outlineLevel="1">
      <c r="A94" s="29" t="s">
        <v>222</v>
      </c>
      <c r="B94" s="1"/>
      <c r="C94" s="5" t="s">
        <v>346</v>
      </c>
      <c r="D94" s="1"/>
      <c r="E94" s="21"/>
      <c r="F94" s="2" t="s">
        <v>279</v>
      </c>
      <c r="H94" s="2" t="s">
        <v>174</v>
      </c>
      <c r="J94" s="2" t="s">
        <v>174</v>
      </c>
      <c r="K94" s="1"/>
    </row>
    <row r="95" spans="1:11" s="1" customFormat="1" collapsed="1">
      <c r="A95" s="29"/>
      <c r="C95" s="12" t="s">
        <v>170</v>
      </c>
      <c r="D95" s="23"/>
    </row>
    <row r="96" spans="1:11" s="1" customFormat="1" hidden="1" outlineLevel="1" collapsed="1">
      <c r="A96" s="29"/>
      <c r="C96" s="39" t="s">
        <v>74</v>
      </c>
      <c r="D96" s="23"/>
    </row>
    <row r="97" spans="1:11" hidden="1" outlineLevel="2">
      <c r="A97" s="29" t="s">
        <v>129</v>
      </c>
      <c r="B97" s="1"/>
      <c r="C97" s="22" t="s">
        <v>117</v>
      </c>
      <c r="D97" s="5"/>
      <c r="E97" s="1"/>
      <c r="F97" s="8" t="s">
        <v>428</v>
      </c>
      <c r="G97" s="9"/>
      <c r="H97" s="8" t="s">
        <v>51</v>
      </c>
      <c r="I97" s="9"/>
      <c r="J97" s="8" t="s">
        <v>51</v>
      </c>
      <c r="K97" s="9"/>
    </row>
    <row r="98" spans="1:11" hidden="1" outlineLevel="2">
      <c r="A98" s="29" t="s">
        <v>28</v>
      </c>
      <c r="B98" s="1"/>
      <c r="C98" s="22" t="s">
        <v>94</v>
      </c>
      <c r="D98" s="5"/>
      <c r="E98" s="1"/>
      <c r="F98" s="11" t="s">
        <v>281</v>
      </c>
      <c r="G98" s="1"/>
      <c r="H98" s="11" t="s">
        <v>281</v>
      </c>
      <c r="I98" s="1"/>
      <c r="J98" s="11" t="s">
        <v>281</v>
      </c>
      <c r="K98" s="1"/>
    </row>
    <row r="99" spans="1:11" hidden="1" outlineLevel="2">
      <c r="A99" s="29" t="s">
        <v>223</v>
      </c>
      <c r="B99" s="1"/>
      <c r="C99" s="22" t="s">
        <v>347</v>
      </c>
      <c r="D99" s="5"/>
      <c r="E99" s="1"/>
      <c r="F99" s="2"/>
      <c r="G99" s="1"/>
      <c r="H99" s="2"/>
      <c r="I99" s="1"/>
      <c r="J99" s="2"/>
      <c r="K99" s="1"/>
    </row>
    <row r="100" spans="1:11" hidden="1" outlineLevel="1" collapsed="1">
      <c r="A100" s="29"/>
      <c r="B100" s="1"/>
      <c r="C100" s="39" t="s">
        <v>189</v>
      </c>
      <c r="D100" s="5"/>
      <c r="E100" s="1"/>
      <c r="F100" s="1"/>
      <c r="G100" s="1"/>
      <c r="H100" s="1"/>
      <c r="I100" s="1"/>
      <c r="J100" s="1"/>
      <c r="K100" s="1"/>
    </row>
    <row r="101" spans="1:11" s="25" customFormat="1" hidden="1" outlineLevel="2">
      <c r="A101" s="57" t="s">
        <v>315</v>
      </c>
      <c r="B101" s="4"/>
      <c r="C101" s="22" t="s">
        <v>143</v>
      </c>
      <c r="D101" s="24"/>
      <c r="E101" s="4"/>
      <c r="F101" s="30" t="s">
        <v>448</v>
      </c>
      <c r="G101" s="38"/>
      <c r="H101" s="30" t="s">
        <v>326</v>
      </c>
      <c r="I101" s="38"/>
      <c r="J101" s="30" t="s">
        <v>326</v>
      </c>
    </row>
    <row r="102" spans="1:11" s="4" customFormat="1" hidden="1" outlineLevel="2">
      <c r="A102" s="57" t="s">
        <v>0</v>
      </c>
      <c r="C102" s="16" t="s">
        <v>95</v>
      </c>
      <c r="D102" s="16"/>
      <c r="E102" s="16"/>
      <c r="F102" s="17"/>
      <c r="H102" s="17"/>
      <c r="J102" s="17"/>
    </row>
    <row r="103" spans="1:11" s="25" customFormat="1" hidden="1" outlineLevel="2">
      <c r="A103" s="57" t="s">
        <v>224</v>
      </c>
      <c r="B103" s="4"/>
      <c r="C103" s="22" t="s">
        <v>323</v>
      </c>
      <c r="D103" s="24"/>
      <c r="E103" s="4"/>
      <c r="F103" s="18"/>
      <c r="G103" s="4"/>
      <c r="H103" s="18"/>
      <c r="I103" s="4"/>
      <c r="J103" s="18"/>
    </row>
    <row r="104" spans="1:11" s="4" customFormat="1" hidden="1" outlineLevel="2">
      <c r="A104" s="57" t="s">
        <v>0</v>
      </c>
      <c r="C104" s="16" t="s">
        <v>302</v>
      </c>
      <c r="D104" s="16"/>
      <c r="E104" s="16"/>
      <c r="F104" s="17"/>
      <c r="H104" s="17"/>
      <c r="J104" s="17"/>
    </row>
    <row r="105" spans="1:11" s="4" customFormat="1" hidden="1" outlineLevel="2">
      <c r="A105" s="57" t="s">
        <v>0</v>
      </c>
      <c r="C105" s="22" t="s">
        <v>190</v>
      </c>
      <c r="D105" s="16"/>
      <c r="E105" s="16"/>
      <c r="F105" s="17"/>
      <c r="H105" s="17"/>
      <c r="J105" s="17"/>
    </row>
    <row r="106" spans="1:11" s="25" customFormat="1" hidden="1" outlineLevel="2">
      <c r="A106" s="57" t="s">
        <v>225</v>
      </c>
      <c r="B106" s="4"/>
      <c r="C106" s="56" t="s">
        <v>324</v>
      </c>
      <c r="D106" s="24"/>
      <c r="E106" s="4"/>
      <c r="F106" s="27"/>
      <c r="G106" s="4"/>
      <c r="H106" s="27"/>
      <c r="I106" s="4"/>
      <c r="J106" s="27"/>
    </row>
    <row r="107" spans="1:11" s="25" customFormat="1" hidden="1" outlineLevel="2">
      <c r="A107" s="57" t="s">
        <v>341</v>
      </c>
      <c r="B107" s="4"/>
      <c r="C107" s="56" t="s">
        <v>275</v>
      </c>
      <c r="D107" s="24"/>
      <c r="E107" s="4"/>
      <c r="F107" s="27"/>
      <c r="G107" s="4"/>
      <c r="H107" s="27"/>
      <c r="I107" s="4"/>
      <c r="J107" s="27"/>
    </row>
    <row r="108" spans="1:11" s="25" customFormat="1" hidden="1" outlineLevel="2">
      <c r="A108" s="57" t="s">
        <v>296</v>
      </c>
      <c r="B108" s="4"/>
      <c r="C108" s="56" t="s">
        <v>276</v>
      </c>
      <c r="D108" s="24"/>
      <c r="E108" s="4"/>
      <c r="F108" s="27"/>
      <c r="G108" s="4"/>
      <c r="H108" s="27"/>
      <c r="I108" s="4"/>
      <c r="J108" s="27"/>
    </row>
    <row r="109" spans="1:11" s="25" customFormat="1" hidden="1" outlineLevel="2">
      <c r="A109" s="57" t="s">
        <v>106</v>
      </c>
      <c r="B109" s="4"/>
      <c r="C109" s="56" t="s">
        <v>348</v>
      </c>
      <c r="D109" s="24"/>
      <c r="E109" s="4"/>
      <c r="F109" s="27"/>
      <c r="G109" s="4"/>
      <c r="H109" s="27"/>
      <c r="I109" s="4"/>
      <c r="J109" s="27"/>
    </row>
    <row r="110" spans="1:11" s="4" customFormat="1" hidden="1" outlineLevel="2">
      <c r="A110" s="57" t="s">
        <v>0</v>
      </c>
      <c r="C110" s="41"/>
      <c r="D110" s="41"/>
    </row>
    <row r="111" spans="1:11" s="25" customFormat="1" hidden="1" outlineLevel="2">
      <c r="A111" s="57" t="s">
        <v>46</v>
      </c>
      <c r="B111" s="4"/>
      <c r="C111" s="54" t="s">
        <v>75</v>
      </c>
      <c r="D111" s="24"/>
      <c r="E111" s="4"/>
      <c r="F111" s="18"/>
      <c r="G111" s="4"/>
      <c r="H111" s="18"/>
      <c r="I111" s="4"/>
      <c r="J111" s="18"/>
    </row>
    <row r="112" spans="1:11" collapsed="1">
      <c r="A112" s="29"/>
      <c r="B112" s="1"/>
      <c r="C112" s="12" t="s">
        <v>191</v>
      </c>
      <c r="D112" s="5"/>
      <c r="E112" s="1"/>
      <c r="F112" s="1"/>
      <c r="G112" s="1"/>
      <c r="H112" s="1"/>
      <c r="I112" s="1"/>
      <c r="J112" s="1"/>
      <c r="K112" s="1"/>
    </row>
    <row r="113" spans="1:11" hidden="1" outlineLevel="1">
      <c r="A113" s="29"/>
      <c r="B113" s="1"/>
      <c r="C113" s="20" t="s">
        <v>50</v>
      </c>
      <c r="D113" s="5"/>
      <c r="E113" s="1"/>
      <c r="F113" s="1"/>
      <c r="G113" s="1"/>
      <c r="H113" s="1"/>
      <c r="I113" s="1"/>
      <c r="J113" s="1"/>
      <c r="K113" s="1"/>
    </row>
    <row r="114" spans="1:11" hidden="1" outlineLevel="1">
      <c r="A114" s="29" t="s">
        <v>316</v>
      </c>
      <c r="B114" s="1"/>
      <c r="C114" s="5" t="s">
        <v>144</v>
      </c>
      <c r="D114" s="5"/>
      <c r="E114" s="1"/>
      <c r="F114" s="8"/>
      <c r="G114" s="9"/>
      <c r="H114" s="8"/>
      <c r="I114" s="9"/>
      <c r="J114" s="8"/>
      <c r="K114" s="9"/>
    </row>
    <row r="115" spans="1:11" hidden="1" outlineLevel="1">
      <c r="A115" s="29" t="s">
        <v>130</v>
      </c>
      <c r="B115" s="1"/>
      <c r="C115" s="5" t="s">
        <v>349</v>
      </c>
      <c r="D115" s="5"/>
      <c r="E115" s="1"/>
      <c r="F115" s="8"/>
      <c r="G115" s="1"/>
      <c r="H115" s="8"/>
      <c r="I115" s="1"/>
      <c r="J115" s="8"/>
      <c r="K115" s="1"/>
    </row>
    <row r="116" spans="1:11" s="1" customFormat="1" hidden="1" outlineLevel="1">
      <c r="A116" s="29"/>
      <c r="C116" s="20" t="s">
        <v>33</v>
      </c>
      <c r="D116" s="23"/>
    </row>
    <row r="117" spans="1:11" hidden="1" outlineLevel="1">
      <c r="A117" s="29" t="s">
        <v>317</v>
      </c>
      <c r="B117" s="1"/>
      <c r="C117" s="5" t="s">
        <v>118</v>
      </c>
      <c r="D117" s="5"/>
      <c r="E117" s="1"/>
      <c r="F117" s="8"/>
      <c r="G117" s="9"/>
      <c r="H117" s="8"/>
      <c r="I117" s="9"/>
      <c r="J117" s="8"/>
      <c r="K117" s="9"/>
    </row>
    <row r="118" spans="1:11" s="1" customFormat="1" collapsed="1">
      <c r="A118" s="29"/>
      <c r="C118" s="12" t="s">
        <v>325</v>
      </c>
      <c r="D118" s="23"/>
    </row>
    <row r="119" spans="1:11" hidden="1" outlineLevel="1">
      <c r="A119" s="29" t="s">
        <v>107</v>
      </c>
      <c r="B119" s="1"/>
      <c r="C119" s="48" t="s">
        <v>145</v>
      </c>
      <c r="D119" s="1"/>
      <c r="E119" s="21"/>
      <c r="F119" s="2" t="s">
        <v>174</v>
      </c>
      <c r="H119" s="2" t="s">
        <v>174</v>
      </c>
      <c r="J119" s="2" t="s">
        <v>174</v>
      </c>
      <c r="K119" s="1"/>
    </row>
    <row r="120" spans="1:11" hidden="1" outlineLevel="1">
      <c r="A120" s="29" t="s">
        <v>297</v>
      </c>
      <c r="B120" s="1"/>
      <c r="C120" s="48" t="s">
        <v>34</v>
      </c>
      <c r="D120" s="1"/>
      <c r="E120" s="21"/>
      <c r="F120" s="2" t="s">
        <v>174</v>
      </c>
      <c r="H120" s="2" t="s">
        <v>174</v>
      </c>
      <c r="J120" s="2" t="s">
        <v>174</v>
      </c>
      <c r="K120" s="1"/>
    </row>
    <row r="121" spans="1:11" hidden="1" outlineLevel="1">
      <c r="A121" s="29" t="s">
        <v>202</v>
      </c>
      <c r="B121" s="1"/>
      <c r="C121" s="48" t="s">
        <v>207</v>
      </c>
      <c r="D121" s="1"/>
      <c r="E121" s="21"/>
      <c r="F121" s="2" t="s">
        <v>279</v>
      </c>
      <c r="H121" s="2" t="s">
        <v>279</v>
      </c>
      <c r="J121" s="2" t="s">
        <v>279</v>
      </c>
      <c r="K121" s="1"/>
    </row>
    <row r="122" spans="1:11" hidden="1" outlineLevel="1">
      <c r="A122" s="29" t="s">
        <v>248</v>
      </c>
      <c r="B122" s="1"/>
      <c r="C122" s="48" t="s">
        <v>277</v>
      </c>
      <c r="D122" s="1"/>
      <c r="E122" s="21"/>
      <c r="F122" s="2" t="s">
        <v>279</v>
      </c>
      <c r="H122" s="2" t="s">
        <v>279</v>
      </c>
      <c r="J122" s="2" t="s">
        <v>279</v>
      </c>
      <c r="K122" s="1"/>
    </row>
    <row r="123" spans="1:11" hidden="1" outlineLevel="1">
      <c r="A123" s="29" t="s">
        <v>249</v>
      </c>
      <c r="B123" s="1"/>
      <c r="C123" s="48" t="s">
        <v>278</v>
      </c>
      <c r="D123" s="1"/>
      <c r="E123" s="21"/>
      <c r="F123" s="2" t="s">
        <v>279</v>
      </c>
      <c r="H123" s="2" t="s">
        <v>279</v>
      </c>
      <c r="J123" s="2" t="s">
        <v>279</v>
      </c>
      <c r="K123" s="1"/>
    </row>
    <row r="124" spans="1:11" hidden="1" outlineLevel="1">
      <c r="A124" s="29" t="s">
        <v>342</v>
      </c>
      <c r="B124" s="1"/>
      <c r="C124" s="48" t="s">
        <v>233</v>
      </c>
      <c r="D124" s="1"/>
      <c r="E124" s="21"/>
      <c r="F124" s="2" t="s">
        <v>279</v>
      </c>
      <c r="H124" s="2" t="s">
        <v>279</v>
      </c>
      <c r="J124" s="2" t="s">
        <v>279</v>
      </c>
      <c r="K124" s="1"/>
    </row>
    <row r="125" spans="1:11" hidden="1" outlineLevel="1">
      <c r="A125" s="29" t="s">
        <v>298</v>
      </c>
      <c r="B125" s="1"/>
      <c r="C125" s="48" t="s">
        <v>254</v>
      </c>
      <c r="D125" s="1"/>
      <c r="E125" s="21"/>
      <c r="F125" s="2"/>
      <c r="H125" s="2"/>
      <c r="J125" s="2"/>
      <c r="K125" s="1"/>
    </row>
    <row r="126" spans="1:11" hidden="1" outlineLevel="1">
      <c r="A126" s="29" t="s">
        <v>64</v>
      </c>
      <c r="B126" s="1"/>
      <c r="C126" s="48" t="s">
        <v>96</v>
      </c>
      <c r="D126" s="1"/>
      <c r="E126" s="21"/>
      <c r="F126" s="2" t="s">
        <v>279</v>
      </c>
      <c r="H126" s="2" t="s">
        <v>279</v>
      </c>
      <c r="J126" s="2" t="s">
        <v>279</v>
      </c>
      <c r="K126" s="1"/>
    </row>
    <row r="127" spans="1:11" hidden="1" outlineLevel="1">
      <c r="A127" s="29" t="s">
        <v>5</v>
      </c>
      <c r="B127" s="1"/>
      <c r="C127" s="48" t="s">
        <v>76</v>
      </c>
      <c r="D127" s="1"/>
      <c r="E127" s="21"/>
      <c r="F127" s="15"/>
      <c r="G127" s="1"/>
      <c r="H127" s="15"/>
      <c r="I127" s="1"/>
      <c r="J127" s="15"/>
      <c r="K127" s="1"/>
    </row>
    <row r="128" spans="1:11" hidden="1" outlineLevel="1">
      <c r="A128" s="29" t="s">
        <v>166</v>
      </c>
      <c r="B128" s="1"/>
      <c r="C128" s="48" t="s">
        <v>192</v>
      </c>
      <c r="D128" s="1"/>
      <c r="E128" s="21"/>
      <c r="F128" s="11"/>
      <c r="H128" s="11"/>
      <c r="J128" s="11"/>
      <c r="K128" s="1"/>
    </row>
    <row r="129" spans="1:11" hidden="1" outlineLevel="1">
      <c r="A129" s="29"/>
      <c r="B129" s="1"/>
      <c r="C129" s="48"/>
      <c r="D129" s="1"/>
      <c r="E129" s="21"/>
      <c r="F129" s="1"/>
    </row>
    <row r="130" spans="1:11" hidden="1" outlineLevel="1">
      <c r="A130" s="29" t="s">
        <v>89</v>
      </c>
      <c r="B130" s="1"/>
      <c r="C130" s="48" t="s">
        <v>14</v>
      </c>
      <c r="D130" s="5"/>
      <c r="E130" s="1"/>
      <c r="F130" s="2" t="s">
        <v>174</v>
      </c>
      <c r="H130" s="2" t="s">
        <v>174</v>
      </c>
      <c r="J130" s="2" t="s">
        <v>174</v>
      </c>
      <c r="K130" s="1"/>
    </row>
    <row r="131" spans="1:11" s="1" customFormat="1" hidden="1" outlineLevel="1">
      <c r="A131" s="29" t="s">
        <v>0</v>
      </c>
      <c r="C131" s="28" t="s">
        <v>95</v>
      </c>
      <c r="D131" s="28"/>
      <c r="E131" s="28"/>
      <c r="F131" s="31"/>
      <c r="H131" s="31"/>
      <c r="J131" s="31"/>
    </row>
    <row r="132" spans="1:11" hidden="1" outlineLevel="1">
      <c r="A132" s="29" t="s">
        <v>226</v>
      </c>
      <c r="B132" s="1"/>
      <c r="C132" s="5" t="s">
        <v>303</v>
      </c>
      <c r="D132" s="5"/>
      <c r="E132" s="1"/>
      <c r="F132" s="2" t="s">
        <v>174</v>
      </c>
      <c r="H132" s="2" t="s">
        <v>174</v>
      </c>
      <c r="J132" s="2" t="s">
        <v>174</v>
      </c>
      <c r="K132" s="1"/>
    </row>
    <row r="133" spans="1:11" hidden="1" outlineLevel="1">
      <c r="A133" s="29" t="s">
        <v>108</v>
      </c>
      <c r="B133" s="1"/>
      <c r="C133" s="5" t="s">
        <v>15</v>
      </c>
      <c r="D133" s="5"/>
      <c r="E133" s="1"/>
      <c r="F133" s="2" t="s">
        <v>174</v>
      </c>
      <c r="H133" s="2" t="s">
        <v>174</v>
      </c>
      <c r="J133" s="2" t="s">
        <v>174</v>
      </c>
      <c r="K133" s="1"/>
    </row>
    <row r="134" spans="1:11" hidden="1" outlineLevel="1">
      <c r="A134" s="29" t="s">
        <v>109</v>
      </c>
      <c r="B134" s="1"/>
      <c r="C134" s="5" t="s">
        <v>171</v>
      </c>
      <c r="D134" s="5"/>
      <c r="E134" s="1"/>
      <c r="F134" s="2" t="s">
        <v>174</v>
      </c>
      <c r="H134" s="2" t="s">
        <v>174</v>
      </c>
      <c r="J134" s="2" t="s">
        <v>174</v>
      </c>
      <c r="K134" s="1"/>
    </row>
    <row r="135" spans="1:11" s="1" customFormat="1">
      <c r="A135" s="29" t="s">
        <v>0</v>
      </c>
      <c r="C135" s="12" t="s">
        <v>304</v>
      </c>
      <c r="D135" s="23"/>
    </row>
    <row r="136" spans="1:11" outlineLevel="1">
      <c r="A136" s="29" t="s">
        <v>299</v>
      </c>
      <c r="B136" s="1"/>
      <c r="C136" s="1" t="s">
        <v>208</v>
      </c>
      <c r="D136" s="1"/>
      <c r="E136" s="21"/>
      <c r="F136" s="26"/>
      <c r="H136" s="26"/>
      <c r="J136" s="26"/>
      <c r="K136" s="1"/>
    </row>
    <row r="137" spans="1:11" outlineLevel="1">
      <c r="A137" s="29" t="s">
        <v>318</v>
      </c>
      <c r="B137" s="1"/>
      <c r="C137" s="1" t="s">
        <v>77</v>
      </c>
      <c r="D137" s="1"/>
      <c r="E137" s="21"/>
      <c r="F137" s="26"/>
      <c r="H137" s="26"/>
      <c r="J137" s="26"/>
      <c r="K137" s="1"/>
    </row>
    <row r="138" spans="1:11" outlineLevel="1">
      <c r="A138" s="29" t="s">
        <v>110</v>
      </c>
      <c r="B138" s="1"/>
      <c r="C138" s="1" t="s">
        <v>172</v>
      </c>
      <c r="D138" s="1"/>
      <c r="E138" s="21"/>
      <c r="F138" s="26"/>
      <c r="H138" s="26"/>
      <c r="J138" s="26"/>
      <c r="K138" s="1"/>
    </row>
    <row r="140" spans="1:11" s="51" customFormat="1">
      <c r="A140" s="59" t="s">
        <v>29</v>
      </c>
      <c r="B140" s="10"/>
      <c r="C140" s="10" t="str">
        <f>"Axiom Query - " &amp; A140</f>
        <v>Axiom Query - [AQ2]</v>
      </c>
      <c r="D140" s="10"/>
      <c r="E140" s="55"/>
      <c r="F140" s="10"/>
      <c r="G140" s="10"/>
      <c r="H140" s="10"/>
      <c r="I140" s="10"/>
      <c r="J140" s="10"/>
      <c r="K140" s="10"/>
    </row>
    <row r="141" spans="1:11">
      <c r="A141" s="29" t="s">
        <v>266</v>
      </c>
      <c r="B141" s="1"/>
      <c r="C141" s="1" t="s">
        <v>73</v>
      </c>
      <c r="D141" s="1"/>
      <c r="E141" s="35"/>
      <c r="F141" s="2" t="s">
        <v>439</v>
      </c>
      <c r="G141" s="1"/>
      <c r="H141" s="2"/>
      <c r="I141" s="1"/>
      <c r="J141" s="2"/>
      <c r="K141" s="1"/>
    </row>
    <row r="142" spans="1:11">
      <c r="A142" s="29" t="s">
        <v>314</v>
      </c>
      <c r="B142" s="1"/>
      <c r="C142" s="20" t="s">
        <v>114</v>
      </c>
      <c r="D142" s="20"/>
      <c r="E142" s="21"/>
      <c r="F142" s="2" t="s">
        <v>174</v>
      </c>
      <c r="H142" s="2" t="s">
        <v>279</v>
      </c>
      <c r="J142" s="2" t="s">
        <v>279</v>
      </c>
      <c r="K142" s="1"/>
    </row>
    <row r="143" spans="1:11">
      <c r="A143" s="29"/>
      <c r="B143" s="1"/>
      <c r="C143" s="12" t="s">
        <v>186</v>
      </c>
      <c r="D143" s="20"/>
      <c r="E143" s="21"/>
      <c r="F143" s="1"/>
      <c r="G143" s="1"/>
      <c r="H143" s="1"/>
      <c r="I143" s="1"/>
      <c r="J143" s="1"/>
      <c r="K143" s="1"/>
    </row>
    <row r="144" spans="1:11" outlineLevel="1">
      <c r="A144" s="29" t="s">
        <v>294</v>
      </c>
      <c r="B144" s="1"/>
      <c r="C144" s="20" t="s">
        <v>32</v>
      </c>
      <c r="D144" s="20"/>
      <c r="E144" s="21"/>
      <c r="F144" s="11" t="str">
        <f>"CYFDriver_"&amp;Variables!C7</f>
        <v>CYFDriver_2020</v>
      </c>
      <c r="G144" s="1"/>
      <c r="H144" s="11"/>
      <c r="I144" s="1"/>
      <c r="J144" s="11"/>
      <c r="K144" s="1"/>
    </row>
    <row r="145" spans="1:11" outlineLevel="1">
      <c r="A145" s="29" t="s">
        <v>88</v>
      </c>
      <c r="B145" s="1"/>
      <c r="C145" s="5" t="s">
        <v>139</v>
      </c>
      <c r="D145" s="5"/>
      <c r="E145" s="21"/>
      <c r="F145" s="2" t="str">
        <f>IF(F144="","",F144&amp;".Code")</f>
        <v>CYFDriver_2020.Code</v>
      </c>
      <c r="G145" s="1"/>
      <c r="H145" s="2"/>
      <c r="I145" s="1"/>
      <c r="J145" s="2"/>
      <c r="K145" s="1"/>
    </row>
    <row r="146" spans="1:11" outlineLevel="1">
      <c r="A146" s="29" t="s">
        <v>183</v>
      </c>
      <c r="B146" s="1"/>
      <c r="C146" s="5" t="s">
        <v>273</v>
      </c>
      <c r="D146" s="5"/>
      <c r="E146" s="21"/>
      <c r="F146" s="2" t="str">
        <f>IF(F145="","",F145)</f>
        <v>CYFDriver_2020.Code</v>
      </c>
      <c r="G146" s="1"/>
      <c r="H146" s="2" t="str">
        <f>IF(H145="","",H145)</f>
        <v/>
      </c>
      <c r="I146" s="1"/>
      <c r="J146" s="2" t="str">
        <f>IF(J145="","",J145)</f>
        <v/>
      </c>
      <c r="K146" s="1"/>
    </row>
    <row r="147" spans="1:11" outlineLevel="1">
      <c r="A147" s="29" t="s">
        <v>164</v>
      </c>
      <c r="B147" s="1"/>
      <c r="C147" s="5" t="s">
        <v>252</v>
      </c>
      <c r="D147" s="5"/>
      <c r="E147" s="21"/>
      <c r="F147" s="2"/>
      <c r="G147" s="1"/>
      <c r="H147" s="2"/>
      <c r="I147" s="1"/>
      <c r="J147" s="2"/>
      <c r="K147" s="1"/>
    </row>
    <row r="148" spans="1:11" outlineLevel="1">
      <c r="A148" s="29"/>
      <c r="B148" s="1"/>
      <c r="C148" s="12" t="s">
        <v>187</v>
      </c>
      <c r="D148" s="5"/>
      <c r="E148" s="21"/>
      <c r="F148" s="1"/>
      <c r="G148" s="1"/>
      <c r="H148" s="1"/>
      <c r="I148" s="1"/>
      <c r="J148" s="1"/>
      <c r="K148" s="1"/>
    </row>
    <row r="149" spans="1:11" s="42" customFormat="1" outlineLevel="2">
      <c r="A149" s="53" t="s">
        <v>44</v>
      </c>
      <c r="B149" s="58"/>
      <c r="C149" s="5" t="s">
        <v>231</v>
      </c>
      <c r="D149" s="5"/>
      <c r="E149" s="52"/>
      <c r="F149" s="15" t="str">
        <f>IF(Variables!H30="","","Code like '"&amp;Variables!H30&amp;"__Dept_%'")</f>
        <v/>
      </c>
      <c r="G149" s="37"/>
      <c r="H149" s="15"/>
      <c r="I149" s="37"/>
      <c r="J149" s="15"/>
      <c r="K149" s="49"/>
    </row>
    <row r="150" spans="1:11" outlineLevel="2">
      <c r="A150" s="29" t="s">
        <v>24</v>
      </c>
      <c r="B150" s="1"/>
      <c r="C150" s="5" t="s">
        <v>188</v>
      </c>
      <c r="D150" s="5"/>
      <c r="E150" s="21"/>
      <c r="F150" s="15"/>
      <c r="G150" s="1"/>
      <c r="H150" s="15"/>
      <c r="I150" s="1"/>
      <c r="J150" s="15"/>
      <c r="K150" s="1"/>
    </row>
    <row r="151" spans="1:11" outlineLevel="2">
      <c r="A151" s="29" t="s">
        <v>25</v>
      </c>
      <c r="B151" s="1"/>
      <c r="C151" s="5" t="s">
        <v>140</v>
      </c>
      <c r="D151" s="5"/>
      <c r="E151" s="21"/>
      <c r="F151" s="15"/>
      <c r="G151" s="1"/>
      <c r="H151" s="15"/>
      <c r="I151" s="1"/>
      <c r="J151" s="15"/>
      <c r="K151" s="1"/>
    </row>
    <row r="152" spans="1:11" outlineLevel="2">
      <c r="A152" s="29" t="s">
        <v>295</v>
      </c>
      <c r="B152" s="1"/>
      <c r="C152" s="5" t="s">
        <v>115</v>
      </c>
      <c r="D152" s="5"/>
      <c r="E152" s="21"/>
      <c r="F152" s="15"/>
      <c r="G152" s="1"/>
      <c r="H152" s="15"/>
      <c r="I152" s="1"/>
      <c r="J152" s="15"/>
      <c r="K152" s="1"/>
    </row>
    <row r="153" spans="1:11" outlineLevel="1">
      <c r="A153" s="29" t="s">
        <v>63</v>
      </c>
      <c r="B153" s="1"/>
      <c r="C153" s="1" t="s">
        <v>253</v>
      </c>
      <c r="D153" s="1"/>
      <c r="E153" s="21"/>
      <c r="F153" s="2" t="s">
        <v>279</v>
      </c>
      <c r="H153" s="2" t="s">
        <v>279</v>
      </c>
      <c r="J153" s="2" t="s">
        <v>279</v>
      </c>
      <c r="K153" s="1"/>
    </row>
    <row r="154" spans="1:11" outlineLevel="1">
      <c r="A154" s="29" t="s">
        <v>26</v>
      </c>
      <c r="B154" s="1"/>
      <c r="C154" s="1" t="s">
        <v>13</v>
      </c>
      <c r="D154" s="5"/>
      <c r="E154" s="1"/>
      <c r="F154" s="2"/>
      <c r="G154" s="1"/>
      <c r="H154" s="2"/>
      <c r="I154" s="1"/>
      <c r="J154" s="2"/>
      <c r="K154" s="1"/>
    </row>
    <row r="155" spans="1:11" outlineLevel="1">
      <c r="A155" s="29" t="s">
        <v>27</v>
      </c>
      <c r="B155" s="1"/>
      <c r="C155" s="1" t="s">
        <v>49</v>
      </c>
      <c r="D155" s="5"/>
      <c r="E155" s="1"/>
      <c r="F155" s="2"/>
      <c r="G155" s="1"/>
      <c r="H155" s="2"/>
      <c r="I155" s="1"/>
      <c r="J155" s="2"/>
      <c r="K155" s="1"/>
    </row>
    <row r="156" spans="1:11" outlineLevel="1">
      <c r="A156" s="29" t="s">
        <v>45</v>
      </c>
      <c r="B156" s="1"/>
      <c r="C156" s="1" t="s">
        <v>232</v>
      </c>
      <c r="D156" s="5"/>
      <c r="E156" s="1"/>
      <c r="F156" s="2"/>
      <c r="G156" s="1"/>
      <c r="H156" s="2"/>
      <c r="I156" s="1"/>
      <c r="J156" s="2"/>
      <c r="K156" s="1"/>
    </row>
    <row r="157" spans="1:11" outlineLevel="1">
      <c r="A157" s="29" t="s">
        <v>128</v>
      </c>
      <c r="B157" s="1"/>
      <c r="C157" s="1" t="s">
        <v>141</v>
      </c>
      <c r="D157" s="5"/>
      <c r="E157" s="1"/>
      <c r="F157" s="2"/>
      <c r="G157" s="1"/>
      <c r="H157" s="2"/>
      <c r="I157" s="1"/>
      <c r="J157" s="2"/>
      <c r="K157" s="1"/>
    </row>
    <row r="158" spans="1:11" collapsed="1">
      <c r="A158" s="29"/>
      <c r="B158" s="1"/>
      <c r="C158" s="12" t="s">
        <v>142</v>
      </c>
      <c r="D158" s="5"/>
      <c r="E158" s="1"/>
      <c r="F158" s="1"/>
      <c r="G158" s="1"/>
      <c r="H158" s="1"/>
      <c r="I158" s="1"/>
      <c r="J158" s="1"/>
      <c r="K158" s="1"/>
    </row>
    <row r="159" spans="1:11" hidden="1" outlineLevel="1">
      <c r="A159" s="29" t="s">
        <v>221</v>
      </c>
      <c r="B159" s="1"/>
      <c r="C159" s="5" t="s">
        <v>116</v>
      </c>
      <c r="D159" s="1"/>
      <c r="E159" s="21"/>
      <c r="F159" s="2" t="s">
        <v>350</v>
      </c>
      <c r="H159" s="2" t="s">
        <v>350</v>
      </c>
      <c r="J159" s="2" t="s">
        <v>350</v>
      </c>
      <c r="K159" s="1"/>
    </row>
    <row r="160" spans="1:11" hidden="1" outlineLevel="1">
      <c r="A160" s="29" t="s">
        <v>105</v>
      </c>
      <c r="B160" s="1"/>
      <c r="C160" s="5" t="s">
        <v>322</v>
      </c>
      <c r="D160" s="1"/>
      <c r="E160" s="21"/>
      <c r="F160" s="2" t="s">
        <v>279</v>
      </c>
      <c r="H160" s="2" t="s">
        <v>279</v>
      </c>
      <c r="J160" s="2" t="s">
        <v>279</v>
      </c>
      <c r="K160" s="1"/>
    </row>
    <row r="161" spans="1:11" hidden="1" outlineLevel="1">
      <c r="A161" s="29" t="s">
        <v>165</v>
      </c>
      <c r="B161" s="1"/>
      <c r="C161" s="5" t="s">
        <v>274</v>
      </c>
      <c r="D161" s="1"/>
      <c r="E161" s="21"/>
      <c r="F161" s="2" t="s">
        <v>279</v>
      </c>
      <c r="H161" s="2" t="s">
        <v>279</v>
      </c>
      <c r="J161" s="2" t="s">
        <v>279</v>
      </c>
      <c r="K161" s="1"/>
    </row>
    <row r="162" spans="1:11" hidden="1" outlineLevel="1">
      <c r="A162" s="29" t="s">
        <v>222</v>
      </c>
      <c r="B162" s="1"/>
      <c r="C162" s="5" t="s">
        <v>346</v>
      </c>
      <c r="D162" s="1"/>
      <c r="E162" s="21"/>
      <c r="F162" s="2" t="s">
        <v>279</v>
      </c>
      <c r="H162" s="2" t="s">
        <v>174</v>
      </c>
      <c r="J162" s="2" t="s">
        <v>174</v>
      </c>
      <c r="K162" s="1"/>
    </row>
    <row r="163" spans="1:11" s="1" customFormat="1" collapsed="1">
      <c r="A163" s="29"/>
      <c r="C163" s="12" t="s">
        <v>170</v>
      </c>
      <c r="D163" s="23"/>
    </row>
    <row r="164" spans="1:11" s="1" customFormat="1" hidden="1" outlineLevel="1" collapsed="1">
      <c r="A164" s="29"/>
      <c r="C164" s="39" t="s">
        <v>74</v>
      </c>
      <c r="D164" s="23"/>
    </row>
    <row r="165" spans="1:11" hidden="1" outlineLevel="2">
      <c r="A165" s="29" t="s">
        <v>129</v>
      </c>
      <c r="B165" s="1"/>
      <c r="C165" s="22" t="s">
        <v>117</v>
      </c>
      <c r="D165" s="5"/>
      <c r="E165" s="1"/>
      <c r="F165" s="8" t="s">
        <v>432</v>
      </c>
      <c r="G165" s="9"/>
      <c r="H165" s="8" t="s">
        <v>234</v>
      </c>
      <c r="I165" s="9"/>
      <c r="J165" s="8" t="s">
        <v>234</v>
      </c>
      <c r="K165" s="9"/>
    </row>
    <row r="166" spans="1:11" hidden="1" outlineLevel="2">
      <c r="A166" s="29" t="s">
        <v>28</v>
      </c>
      <c r="B166" s="1"/>
      <c r="C166" s="22" t="s">
        <v>94</v>
      </c>
      <c r="D166" s="5"/>
      <c r="E166" s="1"/>
      <c r="F166" s="11" t="s">
        <v>431</v>
      </c>
      <c r="G166" s="1"/>
      <c r="H166" s="11" t="s">
        <v>17</v>
      </c>
      <c r="I166" s="1"/>
      <c r="J166" s="11" t="s">
        <v>17</v>
      </c>
      <c r="K166" s="1"/>
    </row>
    <row r="167" spans="1:11" hidden="1" outlineLevel="2">
      <c r="A167" s="29" t="s">
        <v>223</v>
      </c>
      <c r="B167" s="1"/>
      <c r="C167" s="22" t="s">
        <v>347</v>
      </c>
      <c r="D167" s="5"/>
      <c r="E167" s="1"/>
      <c r="F167" s="2"/>
      <c r="G167" s="1"/>
      <c r="H167" s="2"/>
      <c r="I167" s="1"/>
      <c r="J167" s="2"/>
      <c r="K167" s="1"/>
    </row>
    <row r="168" spans="1:11" hidden="1" outlineLevel="1" collapsed="1">
      <c r="A168" s="29"/>
      <c r="B168" s="1"/>
      <c r="C168" s="39" t="s">
        <v>189</v>
      </c>
      <c r="D168" s="5"/>
      <c r="E168" s="1"/>
      <c r="F168" s="1"/>
      <c r="G168" s="1"/>
      <c r="H168" s="1"/>
      <c r="I168" s="1"/>
      <c r="J168" s="1"/>
      <c r="K168" s="1"/>
    </row>
    <row r="169" spans="1:11" s="25" customFormat="1" hidden="1" outlineLevel="2">
      <c r="A169" s="57" t="s">
        <v>315</v>
      </c>
      <c r="B169" s="4"/>
      <c r="C169" s="22" t="s">
        <v>143</v>
      </c>
      <c r="D169" s="24"/>
      <c r="E169" s="4"/>
      <c r="F169" s="30" t="s">
        <v>284</v>
      </c>
      <c r="G169" s="38"/>
      <c r="H169" s="30" t="s">
        <v>147</v>
      </c>
      <c r="I169" s="38"/>
      <c r="J169" s="30" t="s">
        <v>147</v>
      </c>
    </row>
    <row r="170" spans="1:11" s="4" customFormat="1" hidden="1" outlineLevel="2">
      <c r="A170" s="57" t="s">
        <v>0</v>
      </c>
      <c r="C170" s="16" t="s">
        <v>95</v>
      </c>
      <c r="D170" s="16"/>
      <c r="E170" s="16"/>
      <c r="F170" s="17"/>
      <c r="H170" s="17"/>
      <c r="J170" s="17"/>
    </row>
    <row r="171" spans="1:11" s="25" customFormat="1" hidden="1" outlineLevel="2">
      <c r="A171" s="57" t="s">
        <v>224</v>
      </c>
      <c r="B171" s="4"/>
      <c r="C171" s="22" t="s">
        <v>323</v>
      </c>
      <c r="D171" s="24"/>
      <c r="E171" s="4"/>
      <c r="F171" s="18"/>
      <c r="G171" s="4"/>
      <c r="H171" s="18"/>
      <c r="I171" s="4"/>
      <c r="J171" s="18"/>
    </row>
    <row r="172" spans="1:11" s="4" customFormat="1" hidden="1" outlineLevel="2">
      <c r="A172" s="57" t="s">
        <v>0</v>
      </c>
      <c r="C172" s="16" t="s">
        <v>302</v>
      </c>
      <c r="D172" s="16"/>
      <c r="E172" s="16"/>
      <c r="F172" s="17"/>
      <c r="H172" s="17"/>
      <c r="J172" s="17"/>
    </row>
    <row r="173" spans="1:11" s="4" customFormat="1" hidden="1" outlineLevel="2">
      <c r="A173" s="57" t="s">
        <v>0</v>
      </c>
      <c r="C173" s="22" t="s">
        <v>190</v>
      </c>
      <c r="D173" s="16"/>
      <c r="E173" s="16"/>
      <c r="F173" s="17"/>
      <c r="H173" s="17"/>
      <c r="J173" s="17"/>
    </row>
    <row r="174" spans="1:11" s="25" customFormat="1" hidden="1" outlineLevel="2">
      <c r="A174" s="57" t="s">
        <v>225</v>
      </c>
      <c r="B174" s="4"/>
      <c r="C174" s="56" t="s">
        <v>324</v>
      </c>
      <c r="D174" s="24"/>
      <c r="E174" s="4"/>
      <c r="F174" s="27"/>
      <c r="G174" s="4"/>
      <c r="H174" s="27"/>
      <c r="I174" s="4"/>
      <c r="J174" s="27"/>
    </row>
    <row r="175" spans="1:11" s="25" customFormat="1" hidden="1" outlineLevel="2">
      <c r="A175" s="57" t="s">
        <v>341</v>
      </c>
      <c r="B175" s="4"/>
      <c r="C175" s="56" t="s">
        <v>275</v>
      </c>
      <c r="D175" s="24"/>
      <c r="E175" s="4"/>
      <c r="F175" s="27"/>
      <c r="G175" s="4"/>
      <c r="H175" s="27"/>
      <c r="I175" s="4"/>
      <c r="J175" s="27"/>
    </row>
    <row r="176" spans="1:11" s="25" customFormat="1" hidden="1" outlineLevel="2">
      <c r="A176" s="57" t="s">
        <v>296</v>
      </c>
      <c r="B176" s="4"/>
      <c r="C176" s="56" t="s">
        <v>276</v>
      </c>
      <c r="D176" s="24"/>
      <c r="E176" s="4"/>
      <c r="F176" s="27"/>
      <c r="G176" s="4"/>
      <c r="H176" s="27"/>
      <c r="I176" s="4"/>
      <c r="J176" s="27"/>
    </row>
    <row r="177" spans="1:11" s="25" customFormat="1" hidden="1" outlineLevel="2">
      <c r="A177" s="57" t="s">
        <v>106</v>
      </c>
      <c r="B177" s="4"/>
      <c r="C177" s="56" t="s">
        <v>348</v>
      </c>
      <c r="D177" s="24"/>
      <c r="E177" s="4"/>
      <c r="F177" s="27"/>
      <c r="G177" s="4"/>
      <c r="H177" s="27"/>
      <c r="I177" s="4"/>
      <c r="J177" s="27"/>
    </row>
    <row r="178" spans="1:11" s="4" customFormat="1" hidden="1" outlineLevel="2">
      <c r="A178" s="57" t="s">
        <v>0</v>
      </c>
      <c r="C178" s="41"/>
      <c r="D178" s="41"/>
    </row>
    <row r="179" spans="1:11" s="25" customFormat="1" hidden="1" outlineLevel="2">
      <c r="A179" s="57" t="s">
        <v>46</v>
      </c>
      <c r="B179" s="4"/>
      <c r="C179" s="54" t="s">
        <v>75</v>
      </c>
      <c r="D179" s="24"/>
      <c r="E179" s="4"/>
      <c r="F179" s="18"/>
      <c r="G179" s="4"/>
      <c r="H179" s="18"/>
      <c r="I179" s="4"/>
      <c r="J179" s="18"/>
    </row>
    <row r="180" spans="1:11" collapsed="1">
      <c r="A180" s="29"/>
      <c r="B180" s="1"/>
      <c r="C180" s="12" t="s">
        <v>191</v>
      </c>
      <c r="D180" s="5"/>
      <c r="E180" s="1"/>
      <c r="F180" s="1"/>
      <c r="G180" s="1"/>
      <c r="H180" s="1"/>
      <c r="I180" s="1"/>
      <c r="J180" s="1"/>
      <c r="K180" s="1"/>
    </row>
    <row r="181" spans="1:11" hidden="1" outlineLevel="1">
      <c r="A181" s="29"/>
      <c r="B181" s="1"/>
      <c r="C181" s="20" t="s">
        <v>50</v>
      </c>
      <c r="D181" s="5"/>
      <c r="E181" s="1"/>
      <c r="F181" s="1"/>
      <c r="G181" s="1"/>
      <c r="H181" s="1"/>
      <c r="I181" s="1"/>
      <c r="J181" s="1"/>
      <c r="K181" s="1"/>
    </row>
    <row r="182" spans="1:11" hidden="1" outlineLevel="1">
      <c r="A182" s="29" t="s">
        <v>316</v>
      </c>
      <c r="B182" s="1"/>
      <c r="C182" s="5" t="s">
        <v>144</v>
      </c>
      <c r="D182" s="5"/>
      <c r="E182" s="1"/>
      <c r="F182" s="8"/>
      <c r="G182" s="9"/>
      <c r="H182" s="8"/>
      <c r="I182" s="9"/>
      <c r="J182" s="8"/>
      <c r="K182" s="9"/>
    </row>
    <row r="183" spans="1:11" hidden="1" outlineLevel="1">
      <c r="A183" s="29" t="s">
        <v>130</v>
      </c>
      <c r="B183" s="1"/>
      <c r="C183" s="5" t="s">
        <v>349</v>
      </c>
      <c r="D183" s="5"/>
      <c r="E183" s="1"/>
      <c r="F183" s="8"/>
      <c r="G183" s="1"/>
      <c r="H183" s="8"/>
      <c r="I183" s="1"/>
      <c r="J183" s="8"/>
      <c r="K183" s="1"/>
    </row>
    <row r="184" spans="1:11" s="1" customFormat="1" hidden="1" outlineLevel="1">
      <c r="A184" s="29"/>
      <c r="C184" s="20" t="s">
        <v>33</v>
      </c>
      <c r="D184" s="23"/>
    </row>
    <row r="185" spans="1:11" hidden="1" outlineLevel="1">
      <c r="A185" s="29" t="s">
        <v>317</v>
      </c>
      <c r="B185" s="1"/>
      <c r="C185" s="5" t="s">
        <v>118</v>
      </c>
      <c r="D185" s="5"/>
      <c r="E185" s="1"/>
      <c r="F185" s="8"/>
      <c r="G185" s="9"/>
      <c r="H185" s="8"/>
      <c r="I185" s="9"/>
      <c r="J185" s="8"/>
      <c r="K185" s="9"/>
    </row>
    <row r="186" spans="1:11" s="1" customFormat="1">
      <c r="A186" s="29"/>
      <c r="C186" s="12" t="s">
        <v>325</v>
      </c>
      <c r="D186" s="23"/>
    </row>
    <row r="187" spans="1:11" outlineLevel="1">
      <c r="A187" s="29" t="s">
        <v>107</v>
      </c>
      <c r="B187" s="1"/>
      <c r="C187" s="48" t="s">
        <v>145</v>
      </c>
      <c r="D187" s="1"/>
      <c r="E187" s="21"/>
      <c r="F187" s="2" t="s">
        <v>174</v>
      </c>
      <c r="H187" s="2" t="s">
        <v>174</v>
      </c>
      <c r="J187" s="2" t="s">
        <v>174</v>
      </c>
      <c r="K187" s="1"/>
    </row>
    <row r="188" spans="1:11" outlineLevel="1">
      <c r="A188" s="29" t="s">
        <v>297</v>
      </c>
      <c r="B188" s="1"/>
      <c r="C188" s="48" t="s">
        <v>34</v>
      </c>
      <c r="D188" s="1"/>
      <c r="E188" s="21"/>
      <c r="F188" s="2" t="s">
        <v>174</v>
      </c>
      <c r="H188" s="2" t="s">
        <v>174</v>
      </c>
      <c r="J188" s="2" t="s">
        <v>174</v>
      </c>
      <c r="K188" s="1"/>
    </row>
    <row r="189" spans="1:11" outlineLevel="1">
      <c r="A189" s="29" t="s">
        <v>202</v>
      </c>
      <c r="B189" s="1"/>
      <c r="C189" s="48" t="s">
        <v>207</v>
      </c>
      <c r="D189" s="1"/>
      <c r="E189" s="21"/>
      <c r="F189" s="2" t="s">
        <v>279</v>
      </c>
      <c r="H189" s="2" t="s">
        <v>279</v>
      </c>
      <c r="J189" s="2" t="s">
        <v>279</v>
      </c>
      <c r="K189" s="1"/>
    </row>
    <row r="190" spans="1:11" outlineLevel="1">
      <c r="A190" s="29" t="s">
        <v>248</v>
      </c>
      <c r="B190" s="1"/>
      <c r="C190" s="48" t="s">
        <v>277</v>
      </c>
      <c r="D190" s="1"/>
      <c r="E190" s="21"/>
      <c r="F190" s="2" t="s">
        <v>279</v>
      </c>
      <c r="H190" s="2" t="s">
        <v>279</v>
      </c>
      <c r="J190" s="2" t="s">
        <v>279</v>
      </c>
      <c r="K190" s="1"/>
    </row>
    <row r="191" spans="1:11" outlineLevel="1">
      <c r="A191" s="29" t="s">
        <v>249</v>
      </c>
      <c r="B191" s="1"/>
      <c r="C191" s="48" t="s">
        <v>278</v>
      </c>
      <c r="D191" s="1"/>
      <c r="E191" s="21"/>
      <c r="F191" s="2" t="s">
        <v>279</v>
      </c>
      <c r="H191" s="2" t="s">
        <v>279</v>
      </c>
      <c r="J191" s="2" t="s">
        <v>279</v>
      </c>
      <c r="K191" s="1"/>
    </row>
    <row r="192" spans="1:11" outlineLevel="1">
      <c r="A192" s="29" t="s">
        <v>342</v>
      </c>
      <c r="B192" s="1"/>
      <c r="C192" s="48" t="s">
        <v>233</v>
      </c>
      <c r="D192" s="1"/>
      <c r="E192" s="21"/>
      <c r="F192" s="2" t="s">
        <v>279</v>
      </c>
      <c r="H192" s="2" t="s">
        <v>279</v>
      </c>
      <c r="J192" s="2" t="s">
        <v>279</v>
      </c>
      <c r="K192" s="1"/>
    </row>
    <row r="193" spans="1:11" outlineLevel="1">
      <c r="A193" s="29" t="s">
        <v>298</v>
      </c>
      <c r="B193" s="1"/>
      <c r="C193" s="48" t="s">
        <v>254</v>
      </c>
      <c r="D193" s="1"/>
      <c r="E193" s="21"/>
      <c r="F193" s="2"/>
      <c r="H193" s="2"/>
      <c r="J193" s="2"/>
      <c r="K193" s="1"/>
    </row>
    <row r="194" spans="1:11" outlineLevel="1">
      <c r="A194" s="29" t="s">
        <v>64</v>
      </c>
      <c r="B194" s="1"/>
      <c r="C194" s="48" t="s">
        <v>96</v>
      </c>
      <c r="D194" s="1"/>
      <c r="E194" s="21"/>
      <c r="F194" s="2" t="s">
        <v>279</v>
      </c>
      <c r="H194" s="2" t="s">
        <v>279</v>
      </c>
      <c r="J194" s="2" t="s">
        <v>279</v>
      </c>
      <c r="K194" s="1"/>
    </row>
    <row r="195" spans="1:11" outlineLevel="1">
      <c r="A195" s="29" t="s">
        <v>5</v>
      </c>
      <c r="B195" s="1"/>
      <c r="C195" s="48" t="s">
        <v>76</v>
      </c>
      <c r="D195" s="1"/>
      <c r="E195" s="21"/>
      <c r="F195" s="15"/>
      <c r="G195" s="1"/>
      <c r="H195" s="15"/>
      <c r="I195" s="1"/>
      <c r="J195" s="15"/>
      <c r="K195" s="1"/>
    </row>
    <row r="196" spans="1:11" outlineLevel="1">
      <c r="A196" s="29" t="s">
        <v>166</v>
      </c>
      <c r="B196" s="1"/>
      <c r="C196" s="48" t="s">
        <v>192</v>
      </c>
      <c r="D196" s="1"/>
      <c r="E196" s="21"/>
      <c r="F196" s="11" t="s">
        <v>453</v>
      </c>
      <c r="H196" s="11"/>
      <c r="J196" s="11"/>
      <c r="K196" s="1"/>
    </row>
    <row r="197" spans="1:11" outlineLevel="1">
      <c r="A197" s="29"/>
      <c r="B197" s="1"/>
      <c r="C197" s="48"/>
      <c r="D197" s="1"/>
      <c r="E197" s="21"/>
      <c r="F197" s="1"/>
      <c r="G197" s="1"/>
      <c r="H197" s="1"/>
      <c r="I197" s="1"/>
      <c r="J197" s="1"/>
      <c r="K197" s="1"/>
    </row>
    <row r="198" spans="1:11" outlineLevel="1">
      <c r="A198" s="29" t="s">
        <v>89</v>
      </c>
      <c r="B198" s="1"/>
      <c r="C198" s="5" t="s">
        <v>209</v>
      </c>
      <c r="D198" s="5"/>
      <c r="E198" s="1"/>
      <c r="F198" s="2" t="s">
        <v>279</v>
      </c>
      <c r="H198" s="2" t="s">
        <v>174</v>
      </c>
      <c r="J198" s="2" t="s">
        <v>174</v>
      </c>
      <c r="K198" s="1"/>
    </row>
    <row r="199" spans="1:11" s="1" customFormat="1" outlineLevel="1">
      <c r="A199" s="29" t="s">
        <v>0</v>
      </c>
      <c r="C199" s="28" t="s">
        <v>95</v>
      </c>
      <c r="D199" s="28"/>
      <c r="E199" s="28"/>
      <c r="F199" s="31"/>
      <c r="H199" s="31"/>
      <c r="J199" s="31"/>
    </row>
    <row r="200" spans="1:11" outlineLevel="1">
      <c r="A200" s="29" t="s">
        <v>226</v>
      </c>
      <c r="B200" s="1"/>
      <c r="C200" s="5" t="s">
        <v>303</v>
      </c>
      <c r="D200" s="5"/>
      <c r="E200" s="1"/>
      <c r="F200" s="2" t="s">
        <v>174</v>
      </c>
      <c r="H200" s="2" t="s">
        <v>174</v>
      </c>
      <c r="J200" s="2" t="s">
        <v>174</v>
      </c>
      <c r="K200" s="1"/>
    </row>
    <row r="201" spans="1:11" outlineLevel="1">
      <c r="A201" s="29" t="s">
        <v>108</v>
      </c>
      <c r="B201" s="1"/>
      <c r="C201" s="5" t="s">
        <v>15</v>
      </c>
      <c r="D201" s="5"/>
      <c r="E201" s="1"/>
      <c r="F201" s="2" t="s">
        <v>279</v>
      </c>
      <c r="H201" s="2" t="s">
        <v>174</v>
      </c>
      <c r="J201" s="2" t="s">
        <v>174</v>
      </c>
      <c r="K201" s="1"/>
    </row>
    <row r="202" spans="1:11" outlineLevel="1">
      <c r="A202" s="29" t="s">
        <v>109</v>
      </c>
      <c r="B202" s="1"/>
      <c r="C202" s="5" t="s">
        <v>171</v>
      </c>
      <c r="D202" s="5"/>
      <c r="E202" s="1"/>
      <c r="F202" s="2" t="s">
        <v>174</v>
      </c>
      <c r="H202" s="2" t="s">
        <v>174</v>
      </c>
      <c r="J202" s="2" t="s">
        <v>174</v>
      </c>
      <c r="K202" s="1"/>
    </row>
    <row r="203" spans="1:11" s="1" customFormat="1">
      <c r="A203" s="29" t="s">
        <v>0</v>
      </c>
      <c r="C203" s="12" t="s">
        <v>304</v>
      </c>
      <c r="D203" s="23"/>
    </row>
    <row r="204" spans="1:11" outlineLevel="1">
      <c r="A204" s="29" t="s">
        <v>299</v>
      </c>
      <c r="B204" s="1"/>
      <c r="C204" s="1" t="s">
        <v>208</v>
      </c>
      <c r="D204" s="1"/>
      <c r="E204" s="21"/>
      <c r="F204" s="26"/>
      <c r="H204" s="26"/>
      <c r="J204" s="26"/>
      <c r="K204" s="1"/>
    </row>
    <row r="205" spans="1:11" outlineLevel="1">
      <c r="A205" s="29" t="s">
        <v>318</v>
      </c>
      <c r="B205" s="1"/>
      <c r="C205" s="1" t="s">
        <v>77</v>
      </c>
      <c r="D205" s="1"/>
      <c r="E205" s="21"/>
      <c r="F205" s="26"/>
      <c r="H205" s="26"/>
      <c r="J205" s="26"/>
      <c r="K205" s="1"/>
    </row>
    <row r="206" spans="1:11" outlineLevel="1">
      <c r="A206" s="29" t="s">
        <v>110</v>
      </c>
      <c r="B206" s="1"/>
      <c r="C206" s="1" t="s">
        <v>172</v>
      </c>
      <c r="D206" s="1"/>
      <c r="E206" s="21"/>
      <c r="F206" s="26"/>
      <c r="H206" s="26"/>
      <c r="J206" s="26"/>
      <c r="K206" s="1"/>
    </row>
    <row r="208" spans="1:11" s="51" customFormat="1">
      <c r="A208" s="59" t="s">
        <v>328</v>
      </c>
      <c r="B208" s="10"/>
      <c r="C208" s="10" t="str">
        <f>"Axiom Query - " &amp; A208</f>
        <v>Axiom Query - [AQ3]</v>
      </c>
      <c r="D208" s="10"/>
      <c r="E208" s="55"/>
      <c r="F208" s="10"/>
      <c r="G208" s="10"/>
      <c r="H208" s="10"/>
      <c r="I208" s="10"/>
      <c r="J208" s="10"/>
      <c r="K208" s="10"/>
    </row>
    <row r="209" spans="1:11">
      <c r="A209" s="29" t="s">
        <v>266</v>
      </c>
      <c r="B209" s="1"/>
      <c r="C209" s="1" t="s">
        <v>73</v>
      </c>
      <c r="D209" s="1"/>
      <c r="E209" s="35"/>
      <c r="F209" s="2" t="s">
        <v>440</v>
      </c>
      <c r="G209" s="1"/>
      <c r="H209" s="2"/>
      <c r="I209" s="1"/>
      <c r="J209" s="2"/>
      <c r="K209" s="1"/>
    </row>
    <row r="210" spans="1:11">
      <c r="A210" s="29" t="s">
        <v>314</v>
      </c>
      <c r="B210" s="1"/>
      <c r="C210" s="20" t="s">
        <v>114</v>
      </c>
      <c r="D210" s="20"/>
      <c r="E210" s="21"/>
      <c r="F210" s="2" t="s">
        <v>174</v>
      </c>
      <c r="H210" s="2" t="s">
        <v>279</v>
      </c>
      <c r="J210" s="2" t="s">
        <v>279</v>
      </c>
      <c r="K210" s="1"/>
    </row>
    <row r="211" spans="1:11">
      <c r="A211" s="29"/>
      <c r="B211" s="1"/>
      <c r="C211" s="12" t="s">
        <v>186</v>
      </c>
      <c r="D211" s="20"/>
      <c r="E211" s="21"/>
      <c r="F211" s="1"/>
      <c r="G211" s="1"/>
      <c r="H211" s="1"/>
      <c r="I211" s="1"/>
      <c r="J211" s="1"/>
      <c r="K211" s="1"/>
    </row>
    <row r="212" spans="1:11" outlineLevel="1">
      <c r="A212" s="29" t="s">
        <v>294</v>
      </c>
      <c r="B212" s="1"/>
      <c r="C212" s="20" t="s">
        <v>32</v>
      </c>
      <c r="D212" s="20"/>
      <c r="E212" s="21"/>
      <c r="F212" s="11" t="str">
        <f>F$144</f>
        <v>CYFDriver_2020</v>
      </c>
      <c r="G212" s="1"/>
      <c r="H212" s="11"/>
      <c r="I212" s="1"/>
      <c r="J212" s="11"/>
      <c r="K212" s="1"/>
    </row>
    <row r="213" spans="1:11" outlineLevel="1">
      <c r="A213" s="29" t="s">
        <v>88</v>
      </c>
      <c r="B213" s="1"/>
      <c r="C213" s="5" t="s">
        <v>139</v>
      </c>
      <c r="D213" s="5"/>
      <c r="E213" s="21"/>
      <c r="F213" s="2" t="str">
        <f>IF(F212="","",F212&amp;".Code")</f>
        <v>CYFDriver_2020.Code</v>
      </c>
      <c r="G213" s="1"/>
      <c r="H213" s="2"/>
      <c r="I213" s="1"/>
      <c r="J213" s="2"/>
      <c r="K213" s="1"/>
    </row>
    <row r="214" spans="1:11" outlineLevel="1">
      <c r="A214" s="29" t="s">
        <v>183</v>
      </c>
      <c r="B214" s="1"/>
      <c r="C214" s="5" t="s">
        <v>273</v>
      </c>
      <c r="D214" s="5"/>
      <c r="E214" s="21"/>
      <c r="F214" s="2" t="str">
        <f>IF(F213="","",F213)</f>
        <v>CYFDriver_2020.Code</v>
      </c>
      <c r="G214" s="1"/>
      <c r="H214" s="2" t="str">
        <f>IF(H213="","",H213)</f>
        <v/>
      </c>
      <c r="I214" s="1"/>
      <c r="J214" s="2" t="str">
        <f>IF(J213="","",J213)</f>
        <v/>
      </c>
      <c r="K214" s="1"/>
    </row>
    <row r="215" spans="1:11" outlineLevel="1">
      <c r="A215" s="29" t="s">
        <v>164</v>
      </c>
      <c r="B215" s="1"/>
      <c r="C215" s="5" t="s">
        <v>252</v>
      </c>
      <c r="D215" s="5"/>
      <c r="E215" s="21"/>
      <c r="F215" s="2"/>
      <c r="G215" s="1"/>
      <c r="H215" s="2"/>
      <c r="I215" s="1"/>
      <c r="J215" s="2"/>
      <c r="K215" s="1"/>
    </row>
    <row r="216" spans="1:11" outlineLevel="1">
      <c r="A216" s="29"/>
      <c r="B216" s="1"/>
      <c r="C216" s="12" t="s">
        <v>187</v>
      </c>
      <c r="D216" s="5"/>
      <c r="E216" s="21"/>
      <c r="F216" s="1"/>
      <c r="G216" s="1"/>
      <c r="H216" s="1"/>
      <c r="I216" s="1"/>
      <c r="J216" s="1"/>
      <c r="K216" s="1"/>
    </row>
    <row r="217" spans="1:11" s="42" customFormat="1" outlineLevel="2">
      <c r="A217" s="53" t="s">
        <v>44</v>
      </c>
      <c r="B217" s="58"/>
      <c r="C217" s="5" t="s">
        <v>231</v>
      </c>
      <c r="D217" s="5"/>
      <c r="E217" s="52"/>
      <c r="F217" s="15" t="str">
        <f>IF(Variables!H30="","","Code like '"&amp;Variables!H30&amp;"__Stat_%'")</f>
        <v/>
      </c>
      <c r="G217" s="37"/>
      <c r="H217" s="15"/>
      <c r="I217" s="37"/>
      <c r="J217" s="15"/>
      <c r="K217" s="49"/>
    </row>
    <row r="218" spans="1:11" outlineLevel="2">
      <c r="A218" s="29" t="s">
        <v>24</v>
      </c>
      <c r="B218" s="1"/>
      <c r="C218" s="5" t="s">
        <v>188</v>
      </c>
      <c r="D218" s="5"/>
      <c r="E218" s="21"/>
      <c r="F218" s="15"/>
      <c r="G218" s="1"/>
      <c r="H218" s="15"/>
      <c r="I218" s="1"/>
      <c r="J218" s="15"/>
      <c r="K218" s="1"/>
    </row>
    <row r="219" spans="1:11" outlineLevel="2">
      <c r="A219" s="29" t="s">
        <v>25</v>
      </c>
      <c r="B219" s="1"/>
      <c r="C219" s="5" t="s">
        <v>140</v>
      </c>
      <c r="D219" s="5"/>
      <c r="E219" s="21"/>
      <c r="F219" s="15"/>
      <c r="G219" s="1"/>
      <c r="H219" s="15"/>
      <c r="I219" s="1"/>
      <c r="J219" s="15"/>
      <c r="K219" s="1"/>
    </row>
    <row r="220" spans="1:11" outlineLevel="2">
      <c r="A220" s="29" t="s">
        <v>295</v>
      </c>
      <c r="B220" s="1"/>
      <c r="C220" s="5" t="s">
        <v>115</v>
      </c>
      <c r="D220" s="5"/>
      <c r="E220" s="21"/>
      <c r="F220" s="15"/>
      <c r="G220" s="1"/>
      <c r="H220" s="15"/>
      <c r="I220" s="1"/>
      <c r="J220" s="15"/>
      <c r="K220" s="1"/>
    </row>
    <row r="221" spans="1:11" outlineLevel="1">
      <c r="A221" s="29" t="s">
        <v>63</v>
      </c>
      <c r="B221" s="1"/>
      <c r="C221" s="1" t="s">
        <v>253</v>
      </c>
      <c r="D221" s="1"/>
      <c r="E221" s="21"/>
      <c r="F221" s="2" t="s">
        <v>279</v>
      </c>
      <c r="H221" s="2" t="s">
        <v>279</v>
      </c>
      <c r="J221" s="2" t="s">
        <v>279</v>
      </c>
      <c r="K221" s="1"/>
    </row>
    <row r="222" spans="1:11" outlineLevel="1">
      <c r="A222" s="29" t="s">
        <v>26</v>
      </c>
      <c r="B222" s="1"/>
      <c r="C222" s="1" t="s">
        <v>13</v>
      </c>
      <c r="D222" s="5"/>
      <c r="E222" s="1"/>
      <c r="F222" s="2"/>
      <c r="G222" s="1"/>
      <c r="H222" s="2"/>
      <c r="I222" s="1"/>
      <c r="J222" s="2"/>
      <c r="K222" s="1"/>
    </row>
    <row r="223" spans="1:11" outlineLevel="1">
      <c r="A223" s="29" t="s">
        <v>27</v>
      </c>
      <c r="B223" s="1"/>
      <c r="C223" s="1" t="s">
        <v>49</v>
      </c>
      <c r="D223" s="5"/>
      <c r="E223" s="1"/>
      <c r="F223" s="2"/>
      <c r="G223" s="1"/>
      <c r="H223" s="2"/>
      <c r="I223" s="1"/>
      <c r="J223" s="2"/>
      <c r="K223" s="1"/>
    </row>
    <row r="224" spans="1:11" outlineLevel="1">
      <c r="A224" s="29" t="s">
        <v>45</v>
      </c>
      <c r="B224" s="1"/>
      <c r="C224" s="1" t="s">
        <v>232</v>
      </c>
      <c r="D224" s="5"/>
      <c r="E224" s="1"/>
      <c r="F224" s="2"/>
      <c r="G224" s="1"/>
      <c r="H224" s="2"/>
      <c r="I224" s="1"/>
      <c r="J224" s="2"/>
      <c r="K224" s="1"/>
    </row>
    <row r="225" spans="1:11" outlineLevel="1">
      <c r="A225" s="29" t="s">
        <v>128</v>
      </c>
      <c r="B225" s="1"/>
      <c r="C225" s="1" t="s">
        <v>141</v>
      </c>
      <c r="D225" s="5"/>
      <c r="E225" s="1"/>
      <c r="F225" s="2"/>
      <c r="G225" s="1"/>
      <c r="H225" s="2"/>
      <c r="I225" s="1"/>
      <c r="J225" s="2"/>
      <c r="K225" s="1"/>
    </row>
    <row r="226" spans="1:11" collapsed="1">
      <c r="A226" s="29"/>
      <c r="B226" s="1"/>
      <c r="C226" s="12" t="s">
        <v>142</v>
      </c>
      <c r="D226" s="5"/>
      <c r="E226" s="1"/>
      <c r="F226" s="1"/>
      <c r="G226" s="1"/>
      <c r="H226" s="1"/>
      <c r="I226" s="1"/>
      <c r="J226" s="1"/>
      <c r="K226" s="1"/>
    </row>
    <row r="227" spans="1:11" hidden="1" outlineLevel="1">
      <c r="A227" s="29" t="s">
        <v>221</v>
      </c>
      <c r="B227" s="1"/>
      <c r="C227" s="5" t="s">
        <v>116</v>
      </c>
      <c r="D227" s="1"/>
      <c r="E227" s="21"/>
      <c r="F227" s="2" t="s">
        <v>350</v>
      </c>
      <c r="H227" s="2" t="s">
        <v>350</v>
      </c>
      <c r="J227" s="2" t="s">
        <v>350</v>
      </c>
      <c r="K227" s="1"/>
    </row>
    <row r="228" spans="1:11" hidden="1" outlineLevel="1">
      <c r="A228" s="29" t="s">
        <v>105</v>
      </c>
      <c r="B228" s="1"/>
      <c r="C228" s="5" t="s">
        <v>322</v>
      </c>
      <c r="D228" s="1"/>
      <c r="E228" s="21"/>
      <c r="F228" s="2" t="s">
        <v>279</v>
      </c>
      <c r="H228" s="2" t="s">
        <v>279</v>
      </c>
      <c r="J228" s="2" t="s">
        <v>279</v>
      </c>
      <c r="K228" s="1"/>
    </row>
    <row r="229" spans="1:11" hidden="1" outlineLevel="1">
      <c r="A229" s="29" t="s">
        <v>165</v>
      </c>
      <c r="B229" s="1"/>
      <c r="C229" s="5" t="s">
        <v>274</v>
      </c>
      <c r="D229" s="1"/>
      <c r="E229" s="21"/>
      <c r="F229" s="2" t="s">
        <v>279</v>
      </c>
      <c r="H229" s="2" t="s">
        <v>279</v>
      </c>
      <c r="J229" s="2" t="s">
        <v>279</v>
      </c>
      <c r="K229" s="1"/>
    </row>
    <row r="230" spans="1:11" hidden="1" outlineLevel="1">
      <c r="A230" s="29" t="s">
        <v>222</v>
      </c>
      <c r="B230" s="1"/>
      <c r="C230" s="5" t="s">
        <v>346</v>
      </c>
      <c r="D230" s="1"/>
      <c r="E230" s="21"/>
      <c r="F230" s="2" t="s">
        <v>279</v>
      </c>
      <c r="H230" s="2" t="s">
        <v>174</v>
      </c>
      <c r="J230" s="2" t="s">
        <v>174</v>
      </c>
      <c r="K230" s="1"/>
    </row>
    <row r="231" spans="1:11" s="1" customFormat="1" collapsed="1">
      <c r="A231" s="29"/>
      <c r="C231" s="12" t="s">
        <v>170</v>
      </c>
      <c r="D231" s="23"/>
    </row>
    <row r="232" spans="1:11" s="1" customFormat="1" hidden="1" outlineLevel="1">
      <c r="A232" s="29"/>
      <c r="C232" s="39" t="s">
        <v>74</v>
      </c>
      <c r="D232" s="23"/>
    </row>
    <row r="233" spans="1:11" hidden="1" outlineLevel="2">
      <c r="A233" s="29" t="s">
        <v>129</v>
      </c>
      <c r="B233" s="1"/>
      <c r="C233" s="22" t="s">
        <v>117</v>
      </c>
      <c r="D233" s="5"/>
      <c r="E233" s="1"/>
      <c r="F233" s="8" t="s">
        <v>52</v>
      </c>
      <c r="G233" s="9"/>
      <c r="H233" s="8" t="s">
        <v>234</v>
      </c>
      <c r="I233" s="9"/>
      <c r="J233" s="8" t="s">
        <v>234</v>
      </c>
      <c r="K233" s="9"/>
    </row>
    <row r="234" spans="1:11" hidden="1" outlineLevel="2">
      <c r="A234" s="29" t="s">
        <v>28</v>
      </c>
      <c r="B234" s="1"/>
      <c r="C234" s="22" t="s">
        <v>94</v>
      </c>
      <c r="D234" s="5"/>
      <c r="E234" s="1"/>
      <c r="F234" s="11" t="s">
        <v>431</v>
      </c>
      <c r="G234" s="1"/>
      <c r="H234" s="11" t="s">
        <v>17</v>
      </c>
      <c r="I234" s="1"/>
      <c r="J234" s="11" t="s">
        <v>17</v>
      </c>
      <c r="K234" s="1"/>
    </row>
    <row r="235" spans="1:11" hidden="1" outlineLevel="2">
      <c r="A235" s="29" t="s">
        <v>223</v>
      </c>
      <c r="B235" s="1"/>
      <c r="C235" s="22" t="s">
        <v>347</v>
      </c>
      <c r="D235" s="5"/>
      <c r="E235" s="1"/>
      <c r="F235" s="2"/>
      <c r="G235" s="1"/>
      <c r="H235" s="2"/>
      <c r="I235" s="1"/>
      <c r="J235" s="2"/>
      <c r="K235" s="1"/>
    </row>
    <row r="236" spans="1:11" hidden="1" outlineLevel="1" collapsed="1">
      <c r="A236" s="29"/>
      <c r="B236" s="1"/>
      <c r="C236" s="39" t="s">
        <v>189</v>
      </c>
      <c r="D236" s="5"/>
      <c r="E236" s="1"/>
      <c r="F236" s="1"/>
      <c r="G236" s="1"/>
      <c r="H236" s="1"/>
      <c r="I236" s="1"/>
      <c r="J236" s="1"/>
      <c r="K236" s="1"/>
    </row>
    <row r="237" spans="1:11" s="25" customFormat="1" hidden="1" outlineLevel="2">
      <c r="A237" s="57" t="s">
        <v>315</v>
      </c>
      <c r="B237" s="4"/>
      <c r="C237" s="22" t="s">
        <v>143</v>
      </c>
      <c r="D237" s="24"/>
      <c r="E237" s="4"/>
      <c r="F237" s="30" t="s">
        <v>53</v>
      </c>
      <c r="G237" s="38"/>
      <c r="H237" s="30" t="s">
        <v>147</v>
      </c>
      <c r="I237" s="38"/>
      <c r="J237" s="30" t="s">
        <v>147</v>
      </c>
    </row>
    <row r="238" spans="1:11" s="4" customFormat="1" hidden="1" outlineLevel="2">
      <c r="A238" s="57" t="s">
        <v>0</v>
      </c>
      <c r="C238" s="16" t="s">
        <v>95</v>
      </c>
      <c r="D238" s="16"/>
      <c r="E238" s="16"/>
      <c r="F238" s="17"/>
      <c r="H238" s="17"/>
      <c r="J238" s="17"/>
    </row>
    <row r="239" spans="1:11" s="25" customFormat="1" hidden="1" outlineLevel="2">
      <c r="A239" s="57" t="s">
        <v>224</v>
      </c>
      <c r="B239" s="4"/>
      <c r="C239" s="22" t="s">
        <v>323</v>
      </c>
      <c r="D239" s="24"/>
      <c r="E239" s="4"/>
      <c r="F239" s="18"/>
      <c r="G239" s="4"/>
      <c r="H239" s="18"/>
      <c r="I239" s="4"/>
      <c r="J239" s="18"/>
    </row>
    <row r="240" spans="1:11" s="4" customFormat="1" hidden="1" outlineLevel="2">
      <c r="A240" s="57" t="s">
        <v>0</v>
      </c>
      <c r="C240" s="16" t="s">
        <v>302</v>
      </c>
      <c r="D240" s="16"/>
      <c r="E240" s="16"/>
      <c r="F240" s="17"/>
      <c r="H240" s="17"/>
      <c r="J240" s="17"/>
    </row>
    <row r="241" spans="1:11" s="4" customFormat="1" hidden="1" outlineLevel="2">
      <c r="A241" s="57" t="s">
        <v>0</v>
      </c>
      <c r="C241" s="22" t="s">
        <v>190</v>
      </c>
      <c r="D241" s="16"/>
      <c r="E241" s="16"/>
      <c r="F241" s="17"/>
      <c r="H241" s="17"/>
      <c r="J241" s="17"/>
    </row>
    <row r="242" spans="1:11" s="25" customFormat="1" hidden="1" outlineLevel="2">
      <c r="A242" s="57" t="s">
        <v>225</v>
      </c>
      <c r="B242" s="4"/>
      <c r="C242" s="56" t="s">
        <v>324</v>
      </c>
      <c r="D242" s="24"/>
      <c r="E242" s="4"/>
      <c r="F242" s="27"/>
      <c r="G242" s="4"/>
      <c r="H242" s="27"/>
      <c r="I242" s="4"/>
      <c r="J242" s="27"/>
    </row>
    <row r="243" spans="1:11" s="25" customFormat="1" hidden="1" outlineLevel="2">
      <c r="A243" s="57" t="s">
        <v>341</v>
      </c>
      <c r="B243" s="4"/>
      <c r="C243" s="56" t="s">
        <v>275</v>
      </c>
      <c r="D243" s="24"/>
      <c r="E243" s="4"/>
      <c r="F243" s="27"/>
      <c r="G243" s="4"/>
      <c r="H243" s="27"/>
      <c r="I243" s="4"/>
      <c r="J243" s="27"/>
    </row>
    <row r="244" spans="1:11" s="25" customFormat="1" hidden="1" outlineLevel="2">
      <c r="A244" s="57" t="s">
        <v>296</v>
      </c>
      <c r="B244" s="4"/>
      <c r="C244" s="56" t="s">
        <v>276</v>
      </c>
      <c r="D244" s="24"/>
      <c r="E244" s="4"/>
      <c r="F244" s="27"/>
      <c r="G244" s="4"/>
      <c r="H244" s="27"/>
      <c r="I244" s="4"/>
      <c r="J244" s="27"/>
    </row>
    <row r="245" spans="1:11" s="25" customFormat="1" hidden="1" outlineLevel="2">
      <c r="A245" s="57" t="s">
        <v>106</v>
      </c>
      <c r="B245" s="4"/>
      <c r="C245" s="56" t="s">
        <v>348</v>
      </c>
      <c r="D245" s="24"/>
      <c r="E245" s="4"/>
      <c r="F245" s="27"/>
      <c r="G245" s="4"/>
      <c r="H245" s="27"/>
      <c r="I245" s="4"/>
      <c r="J245" s="27"/>
    </row>
    <row r="246" spans="1:11" s="4" customFormat="1" hidden="1" outlineLevel="2">
      <c r="A246" s="57" t="s">
        <v>0</v>
      </c>
      <c r="C246" s="41"/>
      <c r="D246" s="41"/>
    </row>
    <row r="247" spans="1:11" s="25" customFormat="1" hidden="1" outlineLevel="2">
      <c r="A247" s="57" t="s">
        <v>46</v>
      </c>
      <c r="B247" s="4"/>
      <c r="C247" s="54" t="s">
        <v>75</v>
      </c>
      <c r="D247" s="24"/>
      <c r="E247" s="4"/>
      <c r="F247" s="18"/>
      <c r="G247" s="4"/>
      <c r="H247" s="18"/>
      <c r="I247" s="4"/>
      <c r="J247" s="18"/>
    </row>
    <row r="248" spans="1:11" collapsed="1">
      <c r="A248" s="29"/>
      <c r="B248" s="1"/>
      <c r="C248" s="12" t="s">
        <v>191</v>
      </c>
      <c r="D248" s="5"/>
      <c r="E248" s="1"/>
      <c r="F248" s="1"/>
      <c r="G248" s="1"/>
      <c r="H248" s="1"/>
      <c r="I248" s="1"/>
      <c r="J248" s="1"/>
      <c r="K248" s="1"/>
    </row>
    <row r="249" spans="1:11" hidden="1" outlineLevel="1">
      <c r="A249" s="29"/>
      <c r="B249" s="1"/>
      <c r="C249" s="20" t="s">
        <v>50</v>
      </c>
      <c r="D249" s="5"/>
      <c r="E249" s="1"/>
      <c r="F249" s="1"/>
      <c r="G249" s="1"/>
      <c r="H249" s="1"/>
      <c r="I249" s="1"/>
      <c r="J249" s="1"/>
      <c r="K249" s="1"/>
    </row>
    <row r="250" spans="1:11" hidden="1" outlineLevel="1">
      <c r="A250" s="29" t="s">
        <v>316</v>
      </c>
      <c r="B250" s="1"/>
      <c r="C250" s="5" t="s">
        <v>144</v>
      </c>
      <c r="D250" s="5"/>
      <c r="E250" s="1"/>
      <c r="F250" s="8"/>
      <c r="G250" s="9"/>
      <c r="H250" s="8"/>
      <c r="I250" s="9"/>
      <c r="J250" s="8"/>
      <c r="K250" s="9"/>
    </row>
    <row r="251" spans="1:11" hidden="1" outlineLevel="1">
      <c r="A251" s="29" t="s">
        <v>130</v>
      </c>
      <c r="B251" s="1"/>
      <c r="C251" s="5" t="s">
        <v>349</v>
      </c>
      <c r="D251" s="5"/>
      <c r="E251" s="1"/>
      <c r="F251" s="8"/>
      <c r="G251" s="1"/>
      <c r="H251" s="8"/>
      <c r="I251" s="1"/>
      <c r="J251" s="8"/>
      <c r="K251" s="1"/>
    </row>
    <row r="252" spans="1:11" s="1" customFormat="1" hidden="1" outlineLevel="1">
      <c r="A252" s="29"/>
      <c r="C252" s="20" t="s">
        <v>33</v>
      </c>
      <c r="D252" s="23"/>
    </row>
    <row r="253" spans="1:11" hidden="1" outlineLevel="1">
      <c r="A253" s="29" t="s">
        <v>317</v>
      </c>
      <c r="B253" s="1"/>
      <c r="C253" s="5" t="s">
        <v>118</v>
      </c>
      <c r="D253" s="5"/>
      <c r="E253" s="1"/>
      <c r="F253" s="8"/>
      <c r="G253" s="9"/>
      <c r="H253" s="8"/>
      <c r="I253" s="9"/>
      <c r="J253" s="8"/>
      <c r="K253" s="9"/>
    </row>
    <row r="254" spans="1:11" s="1" customFormat="1">
      <c r="A254" s="29"/>
      <c r="C254" s="12" t="s">
        <v>325</v>
      </c>
      <c r="D254" s="23"/>
    </row>
    <row r="255" spans="1:11" outlineLevel="1">
      <c r="A255" s="29" t="s">
        <v>107</v>
      </c>
      <c r="B255" s="1"/>
      <c r="C255" s="48" t="s">
        <v>145</v>
      </c>
      <c r="D255" s="1"/>
      <c r="E255" s="21"/>
      <c r="F255" s="2" t="s">
        <v>174</v>
      </c>
      <c r="H255" s="2" t="s">
        <v>174</v>
      </c>
      <c r="J255" s="2" t="s">
        <v>174</v>
      </c>
      <c r="K255" s="1"/>
    </row>
    <row r="256" spans="1:11" outlineLevel="1">
      <c r="A256" s="29" t="s">
        <v>297</v>
      </c>
      <c r="B256" s="1"/>
      <c r="C256" s="48" t="s">
        <v>34</v>
      </c>
      <c r="D256" s="1"/>
      <c r="E256" s="21"/>
      <c r="F256" s="2" t="s">
        <v>174</v>
      </c>
      <c r="H256" s="2" t="s">
        <v>174</v>
      </c>
      <c r="J256" s="2" t="s">
        <v>174</v>
      </c>
      <c r="K256" s="1"/>
    </row>
    <row r="257" spans="1:11" outlineLevel="1">
      <c r="A257" s="29" t="s">
        <v>202</v>
      </c>
      <c r="B257" s="1"/>
      <c r="C257" s="48" t="s">
        <v>207</v>
      </c>
      <c r="D257" s="1"/>
      <c r="E257" s="21"/>
      <c r="F257" s="2" t="s">
        <v>279</v>
      </c>
      <c r="H257" s="2" t="s">
        <v>279</v>
      </c>
      <c r="J257" s="2" t="s">
        <v>279</v>
      </c>
      <c r="K257" s="1"/>
    </row>
    <row r="258" spans="1:11" outlineLevel="1">
      <c r="A258" s="29" t="s">
        <v>248</v>
      </c>
      <c r="B258" s="1"/>
      <c r="C258" s="48" t="s">
        <v>277</v>
      </c>
      <c r="D258" s="1"/>
      <c r="E258" s="21"/>
      <c r="F258" s="2" t="s">
        <v>279</v>
      </c>
      <c r="H258" s="2" t="s">
        <v>279</v>
      </c>
      <c r="J258" s="2" t="s">
        <v>279</v>
      </c>
      <c r="K258" s="1"/>
    </row>
    <row r="259" spans="1:11" outlineLevel="1">
      <c r="A259" s="29" t="s">
        <v>249</v>
      </c>
      <c r="B259" s="1"/>
      <c r="C259" s="48" t="s">
        <v>278</v>
      </c>
      <c r="D259" s="1"/>
      <c r="E259" s="21"/>
      <c r="F259" s="2" t="s">
        <v>279</v>
      </c>
      <c r="H259" s="2" t="s">
        <v>279</v>
      </c>
      <c r="J259" s="2" t="s">
        <v>279</v>
      </c>
      <c r="K259" s="1"/>
    </row>
    <row r="260" spans="1:11" outlineLevel="1">
      <c r="A260" s="29" t="s">
        <v>342</v>
      </c>
      <c r="B260" s="1"/>
      <c r="C260" s="48" t="s">
        <v>233</v>
      </c>
      <c r="D260" s="1"/>
      <c r="E260" s="21"/>
      <c r="F260" s="2" t="s">
        <v>279</v>
      </c>
      <c r="H260" s="2" t="s">
        <v>279</v>
      </c>
      <c r="J260" s="2" t="s">
        <v>279</v>
      </c>
      <c r="K260" s="1"/>
    </row>
    <row r="261" spans="1:11" outlineLevel="1">
      <c r="A261" s="29" t="s">
        <v>298</v>
      </c>
      <c r="B261" s="1"/>
      <c r="C261" s="48" t="s">
        <v>254</v>
      </c>
      <c r="D261" s="1"/>
      <c r="E261" s="21"/>
      <c r="F261" s="2"/>
      <c r="H261" s="2"/>
      <c r="J261" s="2"/>
      <c r="K261" s="1"/>
    </row>
    <row r="262" spans="1:11" outlineLevel="1">
      <c r="A262" s="29" t="s">
        <v>64</v>
      </c>
      <c r="B262" s="1"/>
      <c r="C262" s="48" t="s">
        <v>96</v>
      </c>
      <c r="D262" s="1"/>
      <c r="E262" s="21"/>
      <c r="F262" s="2" t="s">
        <v>279</v>
      </c>
      <c r="H262" s="2" t="s">
        <v>279</v>
      </c>
      <c r="J262" s="2" t="s">
        <v>279</v>
      </c>
      <c r="K262" s="1"/>
    </row>
    <row r="263" spans="1:11" outlineLevel="1">
      <c r="A263" s="29" t="s">
        <v>5</v>
      </c>
      <c r="B263" s="1"/>
      <c r="C263" s="48" t="s">
        <v>76</v>
      </c>
      <c r="D263" s="1"/>
      <c r="E263" s="21"/>
      <c r="F263" s="15"/>
      <c r="G263" s="1"/>
      <c r="H263" s="15"/>
      <c r="I263" s="1"/>
      <c r="J263" s="15"/>
      <c r="K263" s="1"/>
    </row>
    <row r="264" spans="1:11" outlineLevel="1">
      <c r="A264" s="29" t="s">
        <v>166</v>
      </c>
      <c r="B264" s="1"/>
      <c r="C264" s="48" t="s">
        <v>192</v>
      </c>
      <c r="D264" s="1"/>
      <c r="E264" s="21"/>
      <c r="F264" s="11" t="s">
        <v>454</v>
      </c>
      <c r="H264" s="11"/>
      <c r="J264" s="11"/>
      <c r="K264" s="1"/>
    </row>
    <row r="265" spans="1:11" outlineLevel="1">
      <c r="A265" s="29"/>
      <c r="B265" s="1"/>
      <c r="C265" s="48"/>
      <c r="D265" s="1"/>
      <c r="E265" s="21"/>
      <c r="F265" s="1"/>
      <c r="G265" s="1"/>
      <c r="H265" s="1"/>
      <c r="I265" s="1"/>
      <c r="J265" s="1"/>
      <c r="K265" s="1"/>
    </row>
    <row r="266" spans="1:11" outlineLevel="1">
      <c r="A266" s="29" t="s">
        <v>89</v>
      </c>
      <c r="B266" s="1"/>
      <c r="C266" s="5" t="s">
        <v>209</v>
      </c>
      <c r="D266" s="5"/>
      <c r="E266" s="1"/>
      <c r="F266" s="2" t="s">
        <v>279</v>
      </c>
      <c r="H266" s="2" t="s">
        <v>174</v>
      </c>
      <c r="J266" s="2" t="s">
        <v>174</v>
      </c>
      <c r="K266" s="1"/>
    </row>
    <row r="267" spans="1:11" s="1" customFormat="1" outlineLevel="1">
      <c r="A267" s="29" t="s">
        <v>0</v>
      </c>
      <c r="C267" s="28" t="s">
        <v>95</v>
      </c>
      <c r="D267" s="28"/>
      <c r="E267" s="28"/>
      <c r="F267" s="31"/>
      <c r="H267" s="31"/>
      <c r="J267" s="31"/>
    </row>
    <row r="268" spans="1:11" outlineLevel="1">
      <c r="A268" s="29" t="s">
        <v>226</v>
      </c>
      <c r="B268" s="1"/>
      <c r="C268" s="5" t="s">
        <v>303</v>
      </c>
      <c r="D268" s="5"/>
      <c r="E268" s="1"/>
      <c r="F268" s="2" t="s">
        <v>174</v>
      </c>
      <c r="H268" s="2" t="s">
        <v>174</v>
      </c>
      <c r="J268" s="2" t="s">
        <v>174</v>
      </c>
      <c r="K268" s="1"/>
    </row>
    <row r="269" spans="1:11" outlineLevel="1">
      <c r="A269" s="29" t="s">
        <v>108</v>
      </c>
      <c r="B269" s="1"/>
      <c r="C269" s="5" t="s">
        <v>15</v>
      </c>
      <c r="D269" s="5"/>
      <c r="E269" s="1"/>
      <c r="F269" s="2" t="s">
        <v>279</v>
      </c>
      <c r="H269" s="2" t="s">
        <v>174</v>
      </c>
      <c r="J269" s="2" t="s">
        <v>174</v>
      </c>
      <c r="K269" s="1"/>
    </row>
    <row r="270" spans="1:11" outlineLevel="1">
      <c r="A270" s="29" t="s">
        <v>109</v>
      </c>
      <c r="B270" s="1"/>
      <c r="C270" s="5" t="s">
        <v>171</v>
      </c>
      <c r="D270" s="5"/>
      <c r="E270" s="1"/>
      <c r="F270" s="2" t="s">
        <v>174</v>
      </c>
      <c r="H270" s="2" t="s">
        <v>174</v>
      </c>
      <c r="J270" s="2" t="s">
        <v>174</v>
      </c>
      <c r="K270" s="1"/>
    </row>
    <row r="271" spans="1:11" s="1" customFormat="1">
      <c r="A271" s="29" t="s">
        <v>0</v>
      </c>
      <c r="C271" s="12" t="s">
        <v>304</v>
      </c>
      <c r="D271" s="23"/>
    </row>
    <row r="272" spans="1:11" outlineLevel="1">
      <c r="A272" s="29" t="s">
        <v>299</v>
      </c>
      <c r="B272" s="1"/>
      <c r="C272" s="1" t="s">
        <v>208</v>
      </c>
      <c r="D272" s="1"/>
      <c r="E272" s="21"/>
      <c r="F272" s="26"/>
      <c r="H272" s="26"/>
      <c r="J272" s="26"/>
      <c r="K272" s="1"/>
    </row>
    <row r="273" spans="1:11" outlineLevel="1">
      <c r="A273" s="29" t="s">
        <v>318</v>
      </c>
      <c r="B273" s="1"/>
      <c r="C273" s="1" t="s">
        <v>77</v>
      </c>
      <c r="D273" s="1"/>
      <c r="E273" s="21"/>
      <c r="F273" s="26"/>
      <c r="H273" s="26"/>
      <c r="J273" s="26"/>
      <c r="K273" s="1"/>
    </row>
    <row r="274" spans="1:11" outlineLevel="1">
      <c r="A274" s="29" t="s">
        <v>110</v>
      </c>
      <c r="B274" s="1"/>
      <c r="C274" s="1" t="s">
        <v>172</v>
      </c>
      <c r="D274" s="1"/>
      <c r="E274" s="21"/>
      <c r="F274" s="26"/>
      <c r="H274" s="26"/>
      <c r="J274" s="26"/>
      <c r="K274" s="1"/>
    </row>
    <row r="276" spans="1:11" s="51" customFormat="1">
      <c r="A276" s="59" t="s">
        <v>237</v>
      </c>
      <c r="B276" s="10"/>
      <c r="C276" s="10" t="str">
        <f>"Axiom Query - " &amp; A276</f>
        <v>Axiom Query - [AQ4]</v>
      </c>
      <c r="D276" s="10"/>
      <c r="E276" s="55"/>
      <c r="F276" s="10"/>
      <c r="G276" s="10"/>
      <c r="H276" s="10"/>
      <c r="I276" s="10"/>
      <c r="J276" s="10"/>
      <c r="K276" s="10"/>
    </row>
    <row r="277" spans="1:11">
      <c r="A277" s="29" t="s">
        <v>266</v>
      </c>
      <c r="B277" s="1"/>
      <c r="C277" s="1" t="s">
        <v>73</v>
      </c>
      <c r="D277" s="1"/>
      <c r="E277" s="35"/>
      <c r="F277" s="2" t="s">
        <v>441</v>
      </c>
      <c r="G277" s="1"/>
      <c r="H277" s="2"/>
      <c r="I277" s="1"/>
      <c r="J277" s="2"/>
      <c r="K277" s="1"/>
    </row>
    <row r="278" spans="1:11">
      <c r="A278" s="29" t="s">
        <v>314</v>
      </c>
      <c r="B278" s="1"/>
      <c r="C278" s="20" t="s">
        <v>114</v>
      </c>
      <c r="D278" s="20"/>
      <c r="E278" s="21"/>
      <c r="F278" s="2" t="s">
        <v>174</v>
      </c>
      <c r="H278" s="2" t="s">
        <v>279</v>
      </c>
      <c r="J278" s="2" t="s">
        <v>279</v>
      </c>
      <c r="K278" s="1"/>
    </row>
    <row r="279" spans="1:11">
      <c r="A279" s="29"/>
      <c r="B279" s="1"/>
      <c r="C279" s="12" t="s">
        <v>186</v>
      </c>
      <c r="D279" s="20"/>
      <c r="E279" s="21"/>
      <c r="F279" s="1"/>
      <c r="G279" s="1"/>
      <c r="H279" s="1"/>
      <c r="I279" s="1"/>
      <c r="J279" s="1"/>
      <c r="K279" s="1"/>
    </row>
    <row r="280" spans="1:11" outlineLevel="1">
      <c r="A280" s="29" t="s">
        <v>294</v>
      </c>
      <c r="B280" s="1"/>
      <c r="C280" s="20" t="s">
        <v>32</v>
      </c>
      <c r="D280" s="20"/>
      <c r="E280" s="21"/>
      <c r="F280" s="11" t="str">
        <f>F$144</f>
        <v>CYFDriver_2020</v>
      </c>
      <c r="G280" s="1"/>
      <c r="H280" s="11"/>
      <c r="I280" s="1"/>
      <c r="J280" s="11"/>
      <c r="K280" s="1"/>
    </row>
    <row r="281" spans="1:11" outlineLevel="1">
      <c r="A281" s="29" t="s">
        <v>88</v>
      </c>
      <c r="B281" s="1"/>
      <c r="C281" s="5" t="s">
        <v>139</v>
      </c>
      <c r="D281" s="5"/>
      <c r="E281" s="21"/>
      <c r="F281" s="2" t="str">
        <f>IF(F280="","",F280&amp;".Code")</f>
        <v>CYFDriver_2020.Code</v>
      </c>
      <c r="G281" s="1"/>
      <c r="H281" s="2"/>
      <c r="I281" s="1"/>
      <c r="J281" s="2"/>
      <c r="K281" s="1"/>
    </row>
    <row r="282" spans="1:11" outlineLevel="1">
      <c r="A282" s="29" t="s">
        <v>183</v>
      </c>
      <c r="B282" s="1"/>
      <c r="C282" s="5" t="s">
        <v>273</v>
      </c>
      <c r="D282" s="5"/>
      <c r="E282" s="21"/>
      <c r="F282" s="2" t="str">
        <f>IF(F281="","",F281)</f>
        <v>CYFDriver_2020.Code</v>
      </c>
      <c r="G282" s="1"/>
      <c r="H282" s="2" t="str">
        <f>IF(H281="","",H281)</f>
        <v/>
      </c>
      <c r="I282" s="1"/>
      <c r="J282" s="2" t="str">
        <f>IF(J281="","",J281)</f>
        <v/>
      </c>
      <c r="K282" s="1"/>
    </row>
    <row r="283" spans="1:11" outlineLevel="1">
      <c r="A283" s="29" t="s">
        <v>164</v>
      </c>
      <c r="B283" s="1"/>
      <c r="C283" s="5" t="s">
        <v>252</v>
      </c>
      <c r="D283" s="5"/>
      <c r="E283" s="21"/>
      <c r="F283" s="2"/>
      <c r="G283" s="1"/>
      <c r="H283" s="2"/>
      <c r="I283" s="1"/>
      <c r="J283" s="2"/>
      <c r="K283" s="1"/>
    </row>
    <row r="284" spans="1:11" outlineLevel="1">
      <c r="A284" s="29"/>
      <c r="B284" s="1"/>
      <c r="C284" s="12" t="s">
        <v>187</v>
      </c>
      <c r="D284" s="5"/>
      <c r="E284" s="21"/>
      <c r="F284" s="1"/>
      <c r="G284" s="1"/>
      <c r="H284" s="1"/>
      <c r="I284" s="1"/>
      <c r="J284" s="1"/>
      <c r="K284" s="1"/>
    </row>
    <row r="285" spans="1:11" s="42" customFormat="1" outlineLevel="2">
      <c r="A285" s="53" t="s">
        <v>44</v>
      </c>
      <c r="B285" s="58"/>
      <c r="C285" s="5" t="s">
        <v>231</v>
      </c>
      <c r="D285" s="5"/>
      <c r="E285" s="52"/>
      <c r="F285" s="15" t="str">
        <f>IF(Variables!H30="","","Code like '"&amp;Variables!H30&amp;"_%'")</f>
        <v/>
      </c>
      <c r="G285" s="37"/>
      <c r="H285" s="15"/>
      <c r="I285" s="37"/>
      <c r="J285" s="15"/>
      <c r="K285" s="49"/>
    </row>
    <row r="286" spans="1:11" outlineLevel="2">
      <c r="A286" s="29" t="s">
        <v>24</v>
      </c>
      <c r="B286" s="1"/>
      <c r="C286" s="5" t="s">
        <v>188</v>
      </c>
      <c r="D286" s="5"/>
      <c r="E286" s="21"/>
      <c r="F286" s="15"/>
      <c r="G286" s="1"/>
      <c r="H286" s="15"/>
      <c r="I286" s="1"/>
      <c r="J286" s="15"/>
      <c r="K286" s="1"/>
    </row>
    <row r="287" spans="1:11" outlineLevel="2">
      <c r="A287" s="29" t="s">
        <v>25</v>
      </c>
      <c r="B287" s="1"/>
      <c r="C287" s="5" t="s">
        <v>140</v>
      </c>
      <c r="D287" s="5"/>
      <c r="E287" s="21"/>
      <c r="F287" s="15"/>
      <c r="G287" s="1"/>
      <c r="H287" s="15"/>
      <c r="I287" s="1"/>
      <c r="J287" s="15"/>
      <c r="K287" s="1"/>
    </row>
    <row r="288" spans="1:11" outlineLevel="2">
      <c r="A288" s="29" t="s">
        <v>295</v>
      </c>
      <c r="B288" s="1"/>
      <c r="C288" s="5" t="s">
        <v>115</v>
      </c>
      <c r="D288" s="5"/>
      <c r="E288" s="21"/>
      <c r="F288" s="15"/>
      <c r="G288" s="1"/>
      <c r="H288" s="15"/>
      <c r="I288" s="1"/>
      <c r="J288" s="15"/>
      <c r="K288" s="1"/>
    </row>
    <row r="289" spans="1:11" outlineLevel="1">
      <c r="A289" s="29" t="s">
        <v>63</v>
      </c>
      <c r="B289" s="1"/>
      <c r="C289" s="1" t="s">
        <v>253</v>
      </c>
      <c r="D289" s="1"/>
      <c r="E289" s="21"/>
      <c r="F289" s="2" t="s">
        <v>279</v>
      </c>
      <c r="H289" s="2" t="s">
        <v>279</v>
      </c>
      <c r="J289" s="2" t="s">
        <v>279</v>
      </c>
      <c r="K289" s="1"/>
    </row>
    <row r="290" spans="1:11" outlineLevel="1">
      <c r="A290" s="29" t="s">
        <v>26</v>
      </c>
      <c r="B290" s="1"/>
      <c r="C290" s="1" t="s">
        <v>13</v>
      </c>
      <c r="D290" s="5"/>
      <c r="E290" s="1"/>
      <c r="F290" s="2"/>
      <c r="G290" s="1"/>
      <c r="H290" s="2"/>
      <c r="I290" s="1"/>
      <c r="J290" s="2"/>
      <c r="K290" s="1"/>
    </row>
    <row r="291" spans="1:11" outlineLevel="1">
      <c r="A291" s="29" t="s">
        <v>27</v>
      </c>
      <c r="B291" s="1"/>
      <c r="C291" s="1" t="s">
        <v>49</v>
      </c>
      <c r="D291" s="5"/>
      <c r="E291" s="1"/>
      <c r="F291" s="2"/>
      <c r="G291" s="1"/>
      <c r="H291" s="2"/>
      <c r="I291" s="1"/>
      <c r="J291" s="2"/>
      <c r="K291" s="1"/>
    </row>
    <row r="292" spans="1:11" outlineLevel="1">
      <c r="A292" s="29" t="s">
        <v>45</v>
      </c>
      <c r="B292" s="1"/>
      <c r="C292" s="1" t="s">
        <v>232</v>
      </c>
      <c r="D292" s="5"/>
      <c r="E292" s="1"/>
      <c r="F292" s="2"/>
      <c r="G292" s="1"/>
      <c r="H292" s="2"/>
      <c r="I292" s="1"/>
      <c r="J292" s="2"/>
      <c r="K292" s="1"/>
    </row>
    <row r="293" spans="1:11" outlineLevel="1">
      <c r="A293" s="29" t="s">
        <v>128</v>
      </c>
      <c r="B293" s="1"/>
      <c r="C293" s="1" t="s">
        <v>141</v>
      </c>
      <c r="D293" s="5"/>
      <c r="E293" s="1"/>
      <c r="F293" s="2"/>
      <c r="G293" s="1"/>
      <c r="H293" s="2"/>
      <c r="I293" s="1"/>
      <c r="J293" s="2"/>
      <c r="K293" s="1"/>
    </row>
    <row r="294" spans="1:11" collapsed="1">
      <c r="A294" s="29"/>
      <c r="B294" s="1"/>
      <c r="C294" s="12" t="s">
        <v>142</v>
      </c>
      <c r="D294" s="5"/>
      <c r="E294" s="1"/>
      <c r="F294" s="1"/>
      <c r="G294" s="1"/>
      <c r="H294" s="1"/>
      <c r="I294" s="1"/>
      <c r="J294" s="1"/>
      <c r="K294" s="1"/>
    </row>
    <row r="295" spans="1:11" hidden="1" outlineLevel="1">
      <c r="A295" s="29" t="s">
        <v>221</v>
      </c>
      <c r="B295" s="1"/>
      <c r="C295" s="5" t="s">
        <v>116</v>
      </c>
      <c r="D295" s="1"/>
      <c r="E295" s="21"/>
      <c r="F295" s="2" t="s">
        <v>350</v>
      </c>
      <c r="H295" s="2" t="s">
        <v>350</v>
      </c>
      <c r="J295" s="2" t="s">
        <v>350</v>
      </c>
      <c r="K295" s="1"/>
    </row>
    <row r="296" spans="1:11" hidden="1" outlineLevel="1">
      <c r="A296" s="29" t="s">
        <v>105</v>
      </c>
      <c r="B296" s="1"/>
      <c r="C296" s="5" t="s">
        <v>322</v>
      </c>
      <c r="D296" s="1"/>
      <c r="E296" s="21"/>
      <c r="F296" s="2" t="s">
        <v>279</v>
      </c>
      <c r="H296" s="2" t="s">
        <v>279</v>
      </c>
      <c r="J296" s="2" t="s">
        <v>279</v>
      </c>
      <c r="K296" s="1"/>
    </row>
    <row r="297" spans="1:11" hidden="1" outlineLevel="1">
      <c r="A297" s="29" t="s">
        <v>165</v>
      </c>
      <c r="B297" s="1"/>
      <c r="C297" s="5" t="s">
        <v>274</v>
      </c>
      <c r="D297" s="1"/>
      <c r="E297" s="21"/>
      <c r="F297" s="2" t="s">
        <v>279</v>
      </c>
      <c r="H297" s="2" t="s">
        <v>279</v>
      </c>
      <c r="J297" s="2" t="s">
        <v>279</v>
      </c>
      <c r="K297" s="1"/>
    </row>
    <row r="298" spans="1:11" hidden="1" outlineLevel="1">
      <c r="A298" s="29" t="s">
        <v>222</v>
      </c>
      <c r="B298" s="1"/>
      <c r="C298" s="5" t="s">
        <v>346</v>
      </c>
      <c r="D298" s="1"/>
      <c r="E298" s="21"/>
      <c r="F298" s="2" t="s">
        <v>279</v>
      </c>
      <c r="H298" s="2" t="s">
        <v>174</v>
      </c>
      <c r="J298" s="2" t="s">
        <v>174</v>
      </c>
      <c r="K298" s="1"/>
    </row>
    <row r="299" spans="1:11" s="1" customFormat="1" collapsed="1">
      <c r="A299" s="29"/>
      <c r="C299" s="12" t="s">
        <v>170</v>
      </c>
      <c r="D299" s="23"/>
    </row>
    <row r="300" spans="1:11" s="1" customFormat="1" hidden="1" outlineLevel="1">
      <c r="A300" s="29"/>
      <c r="C300" s="39" t="s">
        <v>74</v>
      </c>
      <c r="D300" s="23"/>
    </row>
    <row r="301" spans="1:11" hidden="1" outlineLevel="2">
      <c r="A301" s="29" t="s">
        <v>129</v>
      </c>
      <c r="B301" s="1"/>
      <c r="C301" s="22" t="s">
        <v>117</v>
      </c>
      <c r="D301" s="5"/>
      <c r="E301" s="1"/>
      <c r="F301" s="8" t="s">
        <v>52</v>
      </c>
      <c r="G301" s="9"/>
      <c r="H301" s="8" t="s">
        <v>234</v>
      </c>
      <c r="I301" s="9"/>
      <c r="J301" s="8" t="s">
        <v>234</v>
      </c>
      <c r="K301" s="9"/>
    </row>
    <row r="302" spans="1:11" hidden="1" outlineLevel="2">
      <c r="A302" s="29" t="s">
        <v>28</v>
      </c>
      <c r="B302" s="1"/>
      <c r="C302" s="22" t="s">
        <v>94</v>
      </c>
      <c r="D302" s="5"/>
      <c r="E302" s="1"/>
      <c r="F302" s="11" t="s">
        <v>433</v>
      </c>
      <c r="G302" s="1"/>
      <c r="H302" s="11" t="s">
        <v>17</v>
      </c>
      <c r="I302" s="1"/>
      <c r="J302" s="11" t="s">
        <v>17</v>
      </c>
      <c r="K302" s="1"/>
    </row>
    <row r="303" spans="1:11" hidden="1" outlineLevel="2">
      <c r="A303" s="29" t="s">
        <v>223</v>
      </c>
      <c r="B303" s="1"/>
      <c r="C303" s="22" t="s">
        <v>347</v>
      </c>
      <c r="D303" s="5"/>
      <c r="E303" s="1"/>
      <c r="F303" s="2"/>
      <c r="G303" s="1"/>
      <c r="H303" s="2"/>
      <c r="I303" s="1"/>
      <c r="J303" s="2"/>
      <c r="K303" s="1"/>
    </row>
    <row r="304" spans="1:11" hidden="1" outlineLevel="1" collapsed="1">
      <c r="A304" s="29"/>
      <c r="B304" s="1"/>
      <c r="C304" s="39" t="s">
        <v>189</v>
      </c>
      <c r="D304" s="5"/>
      <c r="E304" s="1"/>
      <c r="F304" s="1"/>
      <c r="G304" s="1"/>
      <c r="H304" s="1"/>
      <c r="I304" s="1"/>
      <c r="J304" s="1"/>
      <c r="K304" s="1"/>
    </row>
    <row r="305" spans="1:11" s="25" customFormat="1" hidden="1" outlineLevel="2">
      <c r="A305" s="57" t="s">
        <v>315</v>
      </c>
      <c r="B305" s="4"/>
      <c r="C305" s="22" t="s">
        <v>143</v>
      </c>
      <c r="D305" s="24"/>
      <c r="E305" s="4"/>
      <c r="F305" s="30" t="s">
        <v>327</v>
      </c>
      <c r="G305" s="38"/>
      <c r="H305" s="30" t="s">
        <v>147</v>
      </c>
      <c r="I305" s="38"/>
      <c r="J305" s="30" t="s">
        <v>147</v>
      </c>
    </row>
    <row r="306" spans="1:11" s="4" customFormat="1" hidden="1" outlineLevel="2">
      <c r="A306" s="57" t="s">
        <v>0</v>
      </c>
      <c r="C306" s="16" t="s">
        <v>95</v>
      </c>
      <c r="D306" s="16"/>
      <c r="E306" s="16"/>
      <c r="F306" s="17"/>
      <c r="H306" s="17"/>
      <c r="J306" s="17"/>
    </row>
    <row r="307" spans="1:11" s="25" customFormat="1" hidden="1" outlineLevel="2">
      <c r="A307" s="57" t="s">
        <v>224</v>
      </c>
      <c r="B307" s="4"/>
      <c r="C307" s="22" t="s">
        <v>323</v>
      </c>
      <c r="D307" s="24"/>
      <c r="E307" s="4"/>
      <c r="F307" s="18"/>
      <c r="G307" s="4"/>
      <c r="H307" s="18"/>
      <c r="I307" s="4"/>
      <c r="J307" s="18"/>
    </row>
    <row r="308" spans="1:11" s="4" customFormat="1" hidden="1" outlineLevel="2">
      <c r="A308" s="57" t="s">
        <v>0</v>
      </c>
      <c r="C308" s="16" t="s">
        <v>302</v>
      </c>
      <c r="D308" s="16"/>
      <c r="E308" s="16"/>
      <c r="F308" s="17"/>
      <c r="H308" s="17"/>
      <c r="J308" s="17"/>
    </row>
    <row r="309" spans="1:11" s="4" customFormat="1" hidden="1" outlineLevel="2">
      <c r="A309" s="57" t="s">
        <v>0</v>
      </c>
      <c r="C309" s="22" t="s">
        <v>190</v>
      </c>
      <c r="D309" s="16"/>
      <c r="E309" s="16"/>
      <c r="F309" s="17"/>
      <c r="H309" s="17"/>
      <c r="J309" s="17"/>
    </row>
    <row r="310" spans="1:11" s="25" customFormat="1" hidden="1" outlineLevel="2">
      <c r="A310" s="57" t="s">
        <v>225</v>
      </c>
      <c r="B310" s="4"/>
      <c r="C310" s="56" t="s">
        <v>324</v>
      </c>
      <c r="D310" s="24"/>
      <c r="E310" s="4"/>
      <c r="F310" s="27"/>
      <c r="G310" s="4"/>
      <c r="H310" s="27"/>
      <c r="I310" s="4"/>
      <c r="J310" s="27"/>
    </row>
    <row r="311" spans="1:11" s="25" customFormat="1" hidden="1" outlineLevel="2">
      <c r="A311" s="57" t="s">
        <v>341</v>
      </c>
      <c r="B311" s="4"/>
      <c r="C311" s="56" t="s">
        <v>275</v>
      </c>
      <c r="D311" s="24"/>
      <c r="E311" s="4"/>
      <c r="F311" s="27"/>
      <c r="G311" s="4"/>
      <c r="H311" s="27"/>
      <c r="I311" s="4"/>
      <c r="J311" s="27"/>
    </row>
    <row r="312" spans="1:11" s="25" customFormat="1" hidden="1" outlineLevel="2">
      <c r="A312" s="57" t="s">
        <v>296</v>
      </c>
      <c r="B312" s="4"/>
      <c r="C312" s="56" t="s">
        <v>276</v>
      </c>
      <c r="D312" s="24"/>
      <c r="E312" s="4"/>
      <c r="F312" s="27"/>
      <c r="G312" s="4"/>
      <c r="H312" s="27"/>
      <c r="I312" s="4"/>
      <c r="J312" s="27"/>
    </row>
    <row r="313" spans="1:11" s="25" customFormat="1" hidden="1" outlineLevel="2">
      <c r="A313" s="57" t="s">
        <v>106</v>
      </c>
      <c r="B313" s="4"/>
      <c r="C313" s="56" t="s">
        <v>348</v>
      </c>
      <c r="D313" s="24"/>
      <c r="E313" s="4"/>
      <c r="F313" s="27"/>
      <c r="G313" s="4"/>
      <c r="H313" s="27"/>
      <c r="I313" s="4"/>
      <c r="J313" s="27"/>
    </row>
    <row r="314" spans="1:11" s="4" customFormat="1" hidden="1" outlineLevel="2">
      <c r="A314" s="57" t="s">
        <v>0</v>
      </c>
      <c r="C314" s="41"/>
      <c r="D314" s="41"/>
    </row>
    <row r="315" spans="1:11" s="25" customFormat="1" hidden="1" outlineLevel="2">
      <c r="A315" s="57" t="s">
        <v>46</v>
      </c>
      <c r="B315" s="4"/>
      <c r="C315" s="54" t="s">
        <v>75</v>
      </c>
      <c r="D315" s="24"/>
      <c r="E315" s="4"/>
      <c r="F315" s="18"/>
      <c r="G315" s="4"/>
      <c r="H315" s="18"/>
      <c r="I315" s="4"/>
      <c r="J315" s="18"/>
    </row>
    <row r="316" spans="1:11" collapsed="1">
      <c r="A316" s="29"/>
      <c r="B316" s="1"/>
      <c r="C316" s="12" t="s">
        <v>191</v>
      </c>
      <c r="D316" s="5"/>
      <c r="E316" s="1"/>
      <c r="F316" s="1"/>
      <c r="G316" s="1"/>
      <c r="H316" s="1"/>
      <c r="I316" s="1"/>
      <c r="J316" s="1"/>
      <c r="K316" s="1"/>
    </row>
    <row r="317" spans="1:11" hidden="1" outlineLevel="1">
      <c r="A317" s="29"/>
      <c r="B317" s="1"/>
      <c r="C317" s="20" t="s">
        <v>50</v>
      </c>
      <c r="D317" s="5"/>
      <c r="E317" s="1"/>
      <c r="F317" s="1"/>
      <c r="G317" s="1"/>
      <c r="H317" s="1"/>
      <c r="I317" s="1"/>
      <c r="J317" s="1"/>
      <c r="K317" s="1"/>
    </row>
    <row r="318" spans="1:11" hidden="1" outlineLevel="1">
      <c r="A318" s="29" t="s">
        <v>316</v>
      </c>
      <c r="B318" s="1"/>
      <c r="C318" s="5" t="s">
        <v>144</v>
      </c>
      <c r="D318" s="5"/>
      <c r="E318" s="1"/>
      <c r="F318" s="8"/>
      <c r="G318" s="9"/>
      <c r="H318" s="8"/>
      <c r="I318" s="9"/>
      <c r="J318" s="8"/>
      <c r="K318" s="9"/>
    </row>
    <row r="319" spans="1:11" hidden="1" outlineLevel="1">
      <c r="A319" s="29" t="s">
        <v>130</v>
      </c>
      <c r="B319" s="1"/>
      <c r="C319" s="5" t="s">
        <v>349</v>
      </c>
      <c r="D319" s="5"/>
      <c r="E319" s="1"/>
      <c r="F319" s="8"/>
      <c r="G319" s="1"/>
      <c r="H319" s="8"/>
      <c r="I319" s="1"/>
      <c r="J319" s="8"/>
      <c r="K319" s="1"/>
    </row>
    <row r="320" spans="1:11" s="1" customFormat="1" hidden="1" outlineLevel="1">
      <c r="A320" s="29"/>
      <c r="C320" s="20" t="s">
        <v>33</v>
      </c>
      <c r="D320" s="23"/>
    </row>
    <row r="321" spans="1:11" hidden="1" outlineLevel="1">
      <c r="A321" s="29" t="s">
        <v>317</v>
      </c>
      <c r="B321" s="1"/>
      <c r="C321" s="5" t="s">
        <v>118</v>
      </c>
      <c r="D321" s="5"/>
      <c r="E321" s="1"/>
      <c r="F321" s="8"/>
      <c r="G321" s="9"/>
      <c r="H321" s="8"/>
      <c r="I321" s="9"/>
      <c r="J321" s="8"/>
      <c r="K321" s="9"/>
    </row>
    <row r="322" spans="1:11" s="1" customFormat="1">
      <c r="A322" s="29"/>
      <c r="C322" s="12" t="s">
        <v>325</v>
      </c>
      <c r="D322" s="23"/>
    </row>
    <row r="323" spans="1:11" outlineLevel="1">
      <c r="A323" s="29" t="s">
        <v>107</v>
      </c>
      <c r="B323" s="1"/>
      <c r="C323" s="48" t="s">
        <v>145</v>
      </c>
      <c r="D323" s="1"/>
      <c r="E323" s="21"/>
      <c r="F323" s="2" t="s">
        <v>174</v>
      </c>
      <c r="H323" s="2" t="s">
        <v>174</v>
      </c>
      <c r="J323" s="2" t="s">
        <v>174</v>
      </c>
      <c r="K323" s="1"/>
    </row>
    <row r="324" spans="1:11" outlineLevel="1">
      <c r="A324" s="29" t="s">
        <v>297</v>
      </c>
      <c r="B324" s="1"/>
      <c r="C324" s="48" t="s">
        <v>34</v>
      </c>
      <c r="D324" s="1"/>
      <c r="E324" s="21"/>
      <c r="F324" s="2" t="s">
        <v>174</v>
      </c>
      <c r="H324" s="2" t="s">
        <v>174</v>
      </c>
      <c r="J324" s="2" t="s">
        <v>174</v>
      </c>
      <c r="K324" s="1"/>
    </row>
    <row r="325" spans="1:11" outlineLevel="1">
      <c r="A325" s="29" t="s">
        <v>202</v>
      </c>
      <c r="B325" s="1"/>
      <c r="C325" s="48" t="s">
        <v>207</v>
      </c>
      <c r="D325" s="1"/>
      <c r="E325" s="21"/>
      <c r="F325" s="2" t="s">
        <v>279</v>
      </c>
      <c r="H325" s="2" t="s">
        <v>279</v>
      </c>
      <c r="J325" s="2" t="s">
        <v>279</v>
      </c>
      <c r="K325" s="1"/>
    </row>
    <row r="326" spans="1:11" outlineLevel="1">
      <c r="A326" s="29" t="s">
        <v>248</v>
      </c>
      <c r="B326" s="1"/>
      <c r="C326" s="48" t="s">
        <v>277</v>
      </c>
      <c r="D326" s="1"/>
      <c r="E326" s="21"/>
      <c r="F326" s="2" t="s">
        <v>174</v>
      </c>
      <c r="H326" s="2" t="s">
        <v>279</v>
      </c>
      <c r="J326" s="2" t="s">
        <v>279</v>
      </c>
      <c r="K326" s="1"/>
    </row>
    <row r="327" spans="1:11" outlineLevel="1">
      <c r="A327" s="29" t="s">
        <v>249</v>
      </c>
      <c r="B327" s="1"/>
      <c r="C327" s="48" t="s">
        <v>278</v>
      </c>
      <c r="D327" s="1"/>
      <c r="E327" s="21"/>
      <c r="F327" s="2" t="s">
        <v>279</v>
      </c>
      <c r="H327" s="2" t="s">
        <v>279</v>
      </c>
      <c r="J327" s="2" t="s">
        <v>279</v>
      </c>
      <c r="K327" s="1"/>
    </row>
    <row r="328" spans="1:11" outlineLevel="1">
      <c r="A328" s="29" t="s">
        <v>342</v>
      </c>
      <c r="B328" s="1"/>
      <c r="C328" s="48" t="s">
        <v>233</v>
      </c>
      <c r="D328" s="1"/>
      <c r="E328" s="21"/>
      <c r="F328" s="2" t="s">
        <v>279</v>
      </c>
      <c r="H328" s="2" t="s">
        <v>279</v>
      </c>
      <c r="J328" s="2" t="s">
        <v>279</v>
      </c>
      <c r="K328" s="1"/>
    </row>
    <row r="329" spans="1:11" outlineLevel="1">
      <c r="A329" s="29" t="s">
        <v>298</v>
      </c>
      <c r="B329" s="1"/>
      <c r="C329" s="48" t="s">
        <v>254</v>
      </c>
      <c r="D329" s="1"/>
      <c r="E329" s="21"/>
      <c r="F329" s="2"/>
      <c r="H329" s="2"/>
      <c r="J329" s="2"/>
      <c r="K329" s="1"/>
    </row>
    <row r="330" spans="1:11" outlineLevel="1">
      <c r="A330" s="29" t="s">
        <v>64</v>
      </c>
      <c r="B330" s="1"/>
      <c r="C330" s="48" t="s">
        <v>96</v>
      </c>
      <c r="D330" s="1"/>
      <c r="E330" s="21"/>
      <c r="F330" s="2" t="s">
        <v>279</v>
      </c>
      <c r="H330" s="2" t="s">
        <v>279</v>
      </c>
      <c r="J330" s="2" t="s">
        <v>279</v>
      </c>
      <c r="K330" s="1"/>
    </row>
    <row r="331" spans="1:11" outlineLevel="1">
      <c r="A331" s="29" t="s">
        <v>5</v>
      </c>
      <c r="B331" s="1"/>
      <c r="C331" s="48" t="s">
        <v>76</v>
      </c>
      <c r="D331" s="1"/>
      <c r="E331" s="21"/>
      <c r="F331" s="15"/>
      <c r="G331" s="1"/>
      <c r="H331" s="15"/>
      <c r="I331" s="1"/>
      <c r="J331" s="15"/>
      <c r="K331" s="1"/>
    </row>
    <row r="332" spans="1:11" outlineLevel="1">
      <c r="A332" s="29" t="s">
        <v>166</v>
      </c>
      <c r="B332" s="1"/>
      <c r="C332" s="48" t="s">
        <v>192</v>
      </c>
      <c r="D332" s="1"/>
      <c r="E332" s="21"/>
      <c r="F332" s="11"/>
      <c r="H332" s="11"/>
      <c r="J332" s="11"/>
      <c r="K332" s="1"/>
    </row>
    <row r="333" spans="1:11" outlineLevel="1">
      <c r="A333" s="29"/>
      <c r="B333" s="1"/>
      <c r="C333" s="48"/>
      <c r="D333" s="1"/>
      <c r="E333" s="21"/>
      <c r="F333" s="1"/>
      <c r="G333" s="1"/>
      <c r="H333" s="1"/>
      <c r="I333" s="1"/>
      <c r="J333" s="1"/>
      <c r="K333" s="1"/>
    </row>
    <row r="334" spans="1:11" outlineLevel="1">
      <c r="A334" s="29" t="s">
        <v>89</v>
      </c>
      <c r="B334" s="1"/>
      <c r="C334" s="5" t="s">
        <v>209</v>
      </c>
      <c r="D334" s="5"/>
      <c r="E334" s="1"/>
      <c r="F334" s="2" t="s">
        <v>279</v>
      </c>
      <c r="H334" s="2" t="s">
        <v>174</v>
      </c>
      <c r="J334" s="2" t="s">
        <v>174</v>
      </c>
      <c r="K334" s="1"/>
    </row>
    <row r="335" spans="1:11" s="1" customFormat="1" outlineLevel="1">
      <c r="A335" s="29" t="s">
        <v>0</v>
      </c>
      <c r="C335" s="28" t="s">
        <v>95</v>
      </c>
      <c r="D335" s="28"/>
      <c r="E335" s="28"/>
      <c r="F335" s="31"/>
      <c r="H335" s="31"/>
      <c r="J335" s="31"/>
    </row>
    <row r="336" spans="1:11" outlineLevel="1">
      <c r="A336" s="29" t="s">
        <v>226</v>
      </c>
      <c r="B336" s="1"/>
      <c r="C336" s="5" t="s">
        <v>303</v>
      </c>
      <c r="D336" s="5"/>
      <c r="E336" s="1"/>
      <c r="F336" s="2" t="s">
        <v>174</v>
      </c>
      <c r="H336" s="2" t="s">
        <v>174</v>
      </c>
      <c r="J336" s="2" t="s">
        <v>174</v>
      </c>
      <c r="K336" s="1"/>
    </row>
    <row r="337" spans="1:11" outlineLevel="1">
      <c r="A337" s="29" t="s">
        <v>108</v>
      </c>
      <c r="B337" s="1"/>
      <c r="C337" s="5" t="s">
        <v>15</v>
      </c>
      <c r="D337" s="5"/>
      <c r="E337" s="1"/>
      <c r="F337" s="2" t="s">
        <v>174</v>
      </c>
      <c r="H337" s="2" t="s">
        <v>174</v>
      </c>
      <c r="J337" s="2" t="s">
        <v>174</v>
      </c>
      <c r="K337" s="1"/>
    </row>
    <row r="338" spans="1:11" outlineLevel="1">
      <c r="A338" s="29" t="s">
        <v>109</v>
      </c>
      <c r="B338" s="1"/>
      <c r="C338" s="5" t="s">
        <v>171</v>
      </c>
      <c r="D338" s="5"/>
      <c r="E338" s="1"/>
      <c r="F338" s="2" t="s">
        <v>279</v>
      </c>
      <c r="H338" s="2" t="s">
        <v>174</v>
      </c>
      <c r="J338" s="2" t="s">
        <v>174</v>
      </c>
      <c r="K338" s="1"/>
    </row>
    <row r="339" spans="1:11" s="1" customFormat="1">
      <c r="A339" s="29" t="s">
        <v>0</v>
      </c>
      <c r="C339" s="12" t="s">
        <v>304</v>
      </c>
      <c r="D339" s="23"/>
    </row>
    <row r="340" spans="1:11" outlineLevel="1">
      <c r="A340" s="29" t="s">
        <v>299</v>
      </c>
      <c r="B340" s="1"/>
      <c r="C340" s="1" t="s">
        <v>208</v>
      </c>
      <c r="D340" s="1"/>
      <c r="E340" s="21"/>
      <c r="F340" s="26"/>
      <c r="H340" s="26"/>
      <c r="J340" s="26"/>
      <c r="K340" s="1"/>
    </row>
    <row r="341" spans="1:11" outlineLevel="1">
      <c r="A341" s="29" t="s">
        <v>318</v>
      </c>
      <c r="B341" s="1"/>
      <c r="C341" s="1" t="s">
        <v>77</v>
      </c>
      <c r="D341" s="1"/>
      <c r="E341" s="21"/>
      <c r="F341" s="26"/>
      <c r="H341" s="26"/>
      <c r="J341" s="26"/>
      <c r="K341" s="1"/>
    </row>
    <row r="342" spans="1:11" outlineLevel="1">
      <c r="A342" s="29" t="s">
        <v>110</v>
      </c>
      <c r="B342" s="1"/>
      <c r="C342" s="1" t="s">
        <v>172</v>
      </c>
      <c r="D342" s="1"/>
      <c r="E342" s="21"/>
      <c r="F342" s="26"/>
      <c r="H342" s="26"/>
      <c r="J342" s="26"/>
      <c r="K342" s="1"/>
    </row>
    <row r="344" spans="1:11" s="51" customFormat="1">
      <c r="A344" s="59" t="s">
        <v>148</v>
      </c>
      <c r="B344" s="10"/>
      <c r="C344" s="10" t="str">
        <f>"Axiom Query - " &amp; A344</f>
        <v>Axiom Query - [AQ5]</v>
      </c>
      <c r="D344" s="10"/>
      <c r="E344" s="55"/>
      <c r="F344" s="10"/>
      <c r="G344" s="10"/>
      <c r="H344" s="10"/>
      <c r="I344" s="10"/>
      <c r="J344" s="10"/>
      <c r="K344" s="10"/>
    </row>
    <row r="345" spans="1:11">
      <c r="A345" s="29" t="s">
        <v>266</v>
      </c>
      <c r="B345" s="1"/>
      <c r="C345" s="1" t="s">
        <v>73</v>
      </c>
      <c r="D345" s="1"/>
      <c r="E345" s="35"/>
      <c r="F345" s="2"/>
      <c r="G345" s="1"/>
      <c r="H345" s="2"/>
      <c r="I345" s="1"/>
      <c r="J345" s="2"/>
      <c r="K345" s="1"/>
    </row>
    <row r="346" spans="1:11">
      <c r="A346" s="29" t="s">
        <v>314</v>
      </c>
      <c r="B346" s="1"/>
      <c r="C346" s="20" t="s">
        <v>114</v>
      </c>
      <c r="D346" s="20"/>
      <c r="E346" s="21"/>
      <c r="F346" s="2" t="s">
        <v>279</v>
      </c>
      <c r="H346" s="2" t="s">
        <v>279</v>
      </c>
      <c r="J346" s="2" t="s">
        <v>279</v>
      </c>
      <c r="K346" s="1"/>
    </row>
    <row r="347" spans="1:11">
      <c r="A347" s="29"/>
      <c r="B347" s="1"/>
      <c r="C347" s="12" t="s">
        <v>186</v>
      </c>
      <c r="D347" s="20"/>
      <c r="E347" s="21"/>
      <c r="F347" s="1"/>
      <c r="G347" s="1"/>
      <c r="H347" s="1"/>
      <c r="I347" s="1"/>
      <c r="J347" s="1"/>
      <c r="K347" s="1"/>
    </row>
    <row r="348" spans="1:11" outlineLevel="1">
      <c r="A348" s="29" t="s">
        <v>294</v>
      </c>
      <c r="B348" s="1"/>
      <c r="C348" s="20" t="s">
        <v>32</v>
      </c>
      <c r="D348" s="20"/>
      <c r="E348" s="21"/>
      <c r="F348" s="11" t="str">
        <f>F$144</f>
        <v>CYFDriver_2020</v>
      </c>
      <c r="G348" s="1"/>
      <c r="H348" s="11"/>
      <c r="I348" s="1"/>
      <c r="J348" s="11"/>
      <c r="K348" s="1"/>
    </row>
    <row r="349" spans="1:11" outlineLevel="1">
      <c r="A349" s="29" t="s">
        <v>88</v>
      </c>
      <c r="B349" s="1"/>
      <c r="C349" s="5" t="s">
        <v>139</v>
      </c>
      <c r="D349" s="5"/>
      <c r="E349" s="21"/>
      <c r="F349" s="2" t="str">
        <f>IF(F348="","",F348&amp;".Code")</f>
        <v>CYFDriver_2020.Code</v>
      </c>
      <c r="G349" s="1"/>
      <c r="H349" s="2"/>
      <c r="I349" s="1"/>
      <c r="J349" s="2"/>
      <c r="K349" s="1"/>
    </row>
    <row r="350" spans="1:11" outlineLevel="1">
      <c r="A350" s="29" t="s">
        <v>183</v>
      </c>
      <c r="B350" s="1"/>
      <c r="C350" s="5" t="s">
        <v>273</v>
      </c>
      <c r="D350" s="5"/>
      <c r="E350" s="21"/>
      <c r="F350" s="2" t="str">
        <f>IF(F349="","",F349)</f>
        <v>CYFDriver_2020.Code</v>
      </c>
      <c r="G350" s="1"/>
      <c r="H350" s="2" t="str">
        <f>IF(H349="","",H349)</f>
        <v/>
      </c>
      <c r="I350" s="1"/>
      <c r="J350" s="2" t="str">
        <f>IF(J349="","",J349)</f>
        <v/>
      </c>
      <c r="K350" s="1"/>
    </row>
    <row r="351" spans="1:11" outlineLevel="1">
      <c r="A351" s="29" t="s">
        <v>164</v>
      </c>
      <c r="B351" s="1"/>
      <c r="C351" s="5" t="s">
        <v>252</v>
      </c>
      <c r="D351" s="5"/>
      <c r="E351" s="21"/>
      <c r="F351" s="2"/>
      <c r="G351" s="1"/>
      <c r="H351" s="2"/>
      <c r="I351" s="1"/>
      <c r="J351" s="2"/>
      <c r="K351" s="1"/>
    </row>
    <row r="352" spans="1:11" outlineLevel="1">
      <c r="A352" s="29"/>
      <c r="B352" s="1"/>
      <c r="C352" s="12" t="s">
        <v>187</v>
      </c>
      <c r="D352" s="5"/>
      <c r="E352" s="21"/>
      <c r="F352" s="1"/>
      <c r="G352" s="1"/>
      <c r="H352" s="1"/>
      <c r="I352" s="1"/>
      <c r="J352" s="1"/>
      <c r="K352" s="1"/>
    </row>
    <row r="353" spans="1:11" s="42" customFormat="1" outlineLevel="2">
      <c r="A353" s="53" t="s">
        <v>44</v>
      </c>
      <c r="B353" s="58"/>
      <c r="C353" s="5" t="s">
        <v>231</v>
      </c>
      <c r="D353" s="5"/>
      <c r="E353" s="52"/>
      <c r="F353" s="15"/>
      <c r="G353" s="37"/>
      <c r="H353" s="15"/>
      <c r="I353" s="37"/>
      <c r="J353" s="15"/>
      <c r="K353" s="49"/>
    </row>
    <row r="354" spans="1:11" outlineLevel="2">
      <c r="A354" s="29" t="s">
        <v>24</v>
      </c>
      <c r="B354" s="1"/>
      <c r="C354" s="5" t="s">
        <v>188</v>
      </c>
      <c r="D354" s="5"/>
      <c r="E354" s="21"/>
      <c r="F354" s="15"/>
      <c r="G354" s="1"/>
      <c r="H354" s="15"/>
      <c r="I354" s="1"/>
      <c r="J354" s="15"/>
      <c r="K354" s="1"/>
    </row>
    <row r="355" spans="1:11" outlineLevel="2">
      <c r="A355" s="29" t="s">
        <v>25</v>
      </c>
      <c r="B355" s="1"/>
      <c r="C355" s="5" t="s">
        <v>140</v>
      </c>
      <c r="D355" s="5"/>
      <c r="E355" s="21"/>
      <c r="F355" s="15"/>
      <c r="G355" s="1"/>
      <c r="H355" s="15"/>
      <c r="I355" s="1"/>
      <c r="J355" s="15"/>
      <c r="K355" s="1"/>
    </row>
    <row r="356" spans="1:11" outlineLevel="2">
      <c r="A356" s="29" t="s">
        <v>295</v>
      </c>
      <c r="B356" s="1"/>
      <c r="C356" s="5" t="s">
        <v>115</v>
      </c>
      <c r="D356" s="5"/>
      <c r="E356" s="21"/>
      <c r="F356" s="15"/>
      <c r="G356" s="1"/>
      <c r="H356" s="15"/>
      <c r="I356" s="1"/>
      <c r="J356" s="15"/>
      <c r="K356" s="1"/>
    </row>
    <row r="357" spans="1:11" outlineLevel="1">
      <c r="A357" s="29" t="s">
        <v>63</v>
      </c>
      <c r="B357" s="1"/>
      <c r="C357" s="1" t="s">
        <v>253</v>
      </c>
      <c r="D357" s="1"/>
      <c r="E357" s="21"/>
      <c r="F357" s="2" t="s">
        <v>279</v>
      </c>
      <c r="H357" s="2" t="s">
        <v>279</v>
      </c>
      <c r="J357" s="2" t="s">
        <v>279</v>
      </c>
      <c r="K357" s="1"/>
    </row>
    <row r="358" spans="1:11" outlineLevel="1">
      <c r="A358" s="29" t="s">
        <v>26</v>
      </c>
      <c r="B358" s="1"/>
      <c r="C358" s="1" t="s">
        <v>13</v>
      </c>
      <c r="D358" s="5"/>
      <c r="E358" s="1"/>
      <c r="F358" s="2"/>
      <c r="G358" s="1"/>
      <c r="H358" s="2"/>
      <c r="I358" s="1"/>
      <c r="J358" s="2"/>
      <c r="K358" s="1"/>
    </row>
    <row r="359" spans="1:11" outlineLevel="1">
      <c r="A359" s="29" t="s">
        <v>27</v>
      </c>
      <c r="B359" s="1"/>
      <c r="C359" s="1" t="s">
        <v>49</v>
      </c>
      <c r="D359" s="5"/>
      <c r="E359" s="1"/>
      <c r="F359" s="2"/>
      <c r="G359" s="1"/>
      <c r="H359" s="2"/>
      <c r="I359" s="1"/>
      <c r="J359" s="2"/>
      <c r="K359" s="1"/>
    </row>
    <row r="360" spans="1:11" outlineLevel="1">
      <c r="A360" s="29" t="s">
        <v>45</v>
      </c>
      <c r="B360" s="1"/>
      <c r="C360" s="1" t="s">
        <v>232</v>
      </c>
      <c r="D360" s="5"/>
      <c r="E360" s="1"/>
      <c r="F360" s="2"/>
      <c r="G360" s="1"/>
      <c r="H360" s="2"/>
      <c r="I360" s="1"/>
      <c r="J360" s="2"/>
      <c r="K360" s="1"/>
    </row>
    <row r="361" spans="1:11" outlineLevel="1">
      <c r="A361" s="29" t="s">
        <v>128</v>
      </c>
      <c r="B361" s="1"/>
      <c r="C361" s="1" t="s">
        <v>141</v>
      </c>
      <c r="D361" s="5"/>
      <c r="E361" s="1"/>
      <c r="F361" s="2"/>
      <c r="G361" s="1"/>
      <c r="H361" s="2"/>
      <c r="I361" s="1"/>
      <c r="J361" s="2"/>
      <c r="K361" s="1"/>
    </row>
    <row r="362" spans="1:11" collapsed="1">
      <c r="A362" s="29"/>
      <c r="B362" s="1"/>
      <c r="C362" s="12" t="s">
        <v>142</v>
      </c>
      <c r="D362" s="5"/>
      <c r="E362" s="1"/>
      <c r="F362" s="1"/>
      <c r="G362" s="1"/>
      <c r="H362" s="1"/>
      <c r="I362" s="1"/>
      <c r="J362" s="1"/>
      <c r="K362" s="1"/>
    </row>
    <row r="363" spans="1:11" hidden="1" outlineLevel="1">
      <c r="A363" s="29" t="s">
        <v>221</v>
      </c>
      <c r="B363" s="1"/>
      <c r="C363" s="5" t="s">
        <v>116</v>
      </c>
      <c r="D363" s="1"/>
      <c r="E363" s="21"/>
      <c r="F363" s="2" t="s">
        <v>350</v>
      </c>
      <c r="H363" s="2" t="s">
        <v>350</v>
      </c>
      <c r="J363" s="2" t="s">
        <v>350</v>
      </c>
      <c r="K363" s="1"/>
    </row>
    <row r="364" spans="1:11" hidden="1" outlineLevel="1">
      <c r="A364" s="29" t="s">
        <v>105</v>
      </c>
      <c r="B364" s="1"/>
      <c r="C364" s="5" t="s">
        <v>322</v>
      </c>
      <c r="D364" s="1"/>
      <c r="E364" s="21"/>
      <c r="F364" s="2" t="s">
        <v>279</v>
      </c>
      <c r="H364" s="2" t="s">
        <v>279</v>
      </c>
      <c r="J364" s="2" t="s">
        <v>279</v>
      </c>
      <c r="K364" s="1"/>
    </row>
    <row r="365" spans="1:11" hidden="1" outlineLevel="1">
      <c r="A365" s="29" t="s">
        <v>165</v>
      </c>
      <c r="B365" s="1"/>
      <c r="C365" s="5" t="s">
        <v>274</v>
      </c>
      <c r="D365" s="1"/>
      <c r="E365" s="21"/>
      <c r="F365" s="2" t="s">
        <v>279</v>
      </c>
      <c r="H365" s="2" t="s">
        <v>279</v>
      </c>
      <c r="J365" s="2" t="s">
        <v>279</v>
      </c>
      <c r="K365" s="1"/>
    </row>
    <row r="366" spans="1:11" hidden="1" outlineLevel="1">
      <c r="A366" s="29" t="s">
        <v>222</v>
      </c>
      <c r="B366" s="1"/>
      <c r="C366" s="5" t="s">
        <v>346</v>
      </c>
      <c r="D366" s="1"/>
      <c r="E366" s="21"/>
      <c r="F366" s="2" t="s">
        <v>174</v>
      </c>
      <c r="H366" s="2" t="s">
        <v>174</v>
      </c>
      <c r="J366" s="2" t="s">
        <v>174</v>
      </c>
      <c r="K366" s="1"/>
    </row>
    <row r="367" spans="1:11" s="1" customFormat="1" collapsed="1">
      <c r="A367" s="29"/>
      <c r="C367" s="12" t="s">
        <v>170</v>
      </c>
      <c r="D367" s="23"/>
    </row>
    <row r="368" spans="1:11" s="1" customFormat="1" hidden="1" outlineLevel="1">
      <c r="A368" s="29"/>
      <c r="C368" s="39" t="s">
        <v>74</v>
      </c>
      <c r="D368" s="23"/>
    </row>
    <row r="369" spans="1:11" hidden="1" outlineLevel="2">
      <c r="A369" s="29" t="s">
        <v>129</v>
      </c>
      <c r="B369" s="1"/>
      <c r="C369" s="22" t="s">
        <v>117</v>
      </c>
      <c r="D369" s="5"/>
      <c r="E369" s="1"/>
      <c r="F369" s="8" t="s">
        <v>351</v>
      </c>
      <c r="G369" s="9"/>
      <c r="H369" s="8" t="s">
        <v>234</v>
      </c>
      <c r="I369" s="9"/>
      <c r="J369" s="8" t="s">
        <v>234</v>
      </c>
      <c r="K369" s="9"/>
    </row>
    <row r="370" spans="1:11" hidden="1" outlineLevel="2">
      <c r="A370" s="29" t="s">
        <v>28</v>
      </c>
      <c r="B370" s="1"/>
      <c r="C370" s="22" t="s">
        <v>94</v>
      </c>
      <c r="D370" s="5"/>
      <c r="E370" s="1"/>
      <c r="F370" s="11" t="s">
        <v>18</v>
      </c>
      <c r="G370" s="1"/>
      <c r="H370" s="11" t="s">
        <v>17</v>
      </c>
      <c r="I370" s="1"/>
      <c r="J370" s="11" t="s">
        <v>17</v>
      </c>
      <c r="K370" s="1"/>
    </row>
    <row r="371" spans="1:11" hidden="1" outlineLevel="2">
      <c r="A371" s="29" t="s">
        <v>223</v>
      </c>
      <c r="B371" s="1"/>
      <c r="C371" s="22" t="s">
        <v>347</v>
      </c>
      <c r="D371" s="5"/>
      <c r="E371" s="1"/>
      <c r="F371" s="2"/>
      <c r="G371" s="1"/>
      <c r="H371" s="2"/>
      <c r="I371" s="1"/>
      <c r="J371" s="2"/>
      <c r="K371" s="1"/>
    </row>
    <row r="372" spans="1:11" hidden="1" outlineLevel="1" collapsed="1">
      <c r="A372" s="29"/>
      <c r="B372" s="1"/>
      <c r="C372" s="39" t="s">
        <v>189</v>
      </c>
      <c r="D372" s="5"/>
      <c r="E372" s="1"/>
      <c r="F372" s="1"/>
      <c r="G372" s="1"/>
      <c r="H372" s="1"/>
      <c r="I372" s="1"/>
      <c r="J372" s="1"/>
      <c r="K372" s="1"/>
    </row>
    <row r="373" spans="1:11" s="25" customFormat="1" hidden="1" outlineLevel="2">
      <c r="A373" s="57" t="s">
        <v>315</v>
      </c>
      <c r="B373" s="4"/>
      <c r="C373" s="22" t="s">
        <v>143</v>
      </c>
      <c r="D373" s="24"/>
      <c r="E373" s="4"/>
      <c r="F373" s="30" t="s">
        <v>53</v>
      </c>
      <c r="G373" s="38"/>
      <c r="H373" s="30" t="s">
        <v>147</v>
      </c>
      <c r="I373" s="38"/>
      <c r="J373" s="30" t="s">
        <v>147</v>
      </c>
    </row>
    <row r="374" spans="1:11" s="4" customFormat="1" hidden="1" outlineLevel="2">
      <c r="A374" s="57" t="s">
        <v>0</v>
      </c>
      <c r="C374" s="16" t="s">
        <v>95</v>
      </c>
      <c r="D374" s="16"/>
      <c r="E374" s="16"/>
      <c r="F374" s="17"/>
      <c r="H374" s="17"/>
      <c r="J374" s="17"/>
    </row>
    <row r="375" spans="1:11" s="25" customFormat="1" hidden="1" outlineLevel="2">
      <c r="A375" s="57" t="s">
        <v>224</v>
      </c>
      <c r="B375" s="4"/>
      <c r="C375" s="22" t="s">
        <v>323</v>
      </c>
      <c r="D375" s="24"/>
      <c r="E375" s="4"/>
      <c r="F375" s="18"/>
      <c r="G375" s="4"/>
      <c r="H375" s="18"/>
      <c r="I375" s="4"/>
      <c r="J375" s="18"/>
    </row>
    <row r="376" spans="1:11" s="4" customFormat="1" hidden="1" outlineLevel="2">
      <c r="A376" s="57" t="s">
        <v>0</v>
      </c>
      <c r="C376" s="16" t="s">
        <v>302</v>
      </c>
      <c r="D376" s="16"/>
      <c r="E376" s="16"/>
      <c r="F376" s="17"/>
      <c r="H376" s="17"/>
      <c r="J376" s="17"/>
    </row>
    <row r="377" spans="1:11" s="4" customFormat="1" hidden="1" outlineLevel="2">
      <c r="A377" s="57" t="s">
        <v>0</v>
      </c>
      <c r="C377" s="22" t="s">
        <v>190</v>
      </c>
      <c r="D377" s="16"/>
      <c r="E377" s="16"/>
      <c r="F377" s="17"/>
      <c r="H377" s="17"/>
      <c r="J377" s="17"/>
    </row>
    <row r="378" spans="1:11" s="25" customFormat="1" hidden="1" outlineLevel="2">
      <c r="A378" s="57" t="s">
        <v>225</v>
      </c>
      <c r="B378" s="4"/>
      <c r="C378" s="56" t="s">
        <v>324</v>
      </c>
      <c r="D378" s="24"/>
      <c r="E378" s="4"/>
      <c r="F378" s="27"/>
      <c r="G378" s="4"/>
      <c r="H378" s="27"/>
      <c r="I378" s="4"/>
      <c r="J378" s="27"/>
    </row>
    <row r="379" spans="1:11" s="25" customFormat="1" hidden="1" outlineLevel="2">
      <c r="A379" s="57" t="s">
        <v>341</v>
      </c>
      <c r="B379" s="4"/>
      <c r="C379" s="56" t="s">
        <v>275</v>
      </c>
      <c r="D379" s="24"/>
      <c r="E379" s="4"/>
      <c r="F379" s="27"/>
      <c r="G379" s="4"/>
      <c r="H379" s="27"/>
      <c r="I379" s="4"/>
      <c r="J379" s="27"/>
    </row>
    <row r="380" spans="1:11" s="25" customFormat="1" hidden="1" outlineLevel="2">
      <c r="A380" s="57" t="s">
        <v>296</v>
      </c>
      <c r="B380" s="4"/>
      <c r="C380" s="56" t="s">
        <v>276</v>
      </c>
      <c r="D380" s="24"/>
      <c r="E380" s="4"/>
      <c r="F380" s="27"/>
      <c r="G380" s="4"/>
      <c r="H380" s="27"/>
      <c r="I380" s="4"/>
      <c r="J380" s="27"/>
    </row>
    <row r="381" spans="1:11" s="25" customFormat="1" hidden="1" outlineLevel="2">
      <c r="A381" s="57" t="s">
        <v>106</v>
      </c>
      <c r="B381" s="4"/>
      <c r="C381" s="56" t="s">
        <v>348</v>
      </c>
      <c r="D381" s="24"/>
      <c r="E381" s="4"/>
      <c r="F381" s="27"/>
      <c r="G381" s="4"/>
      <c r="H381" s="27"/>
      <c r="I381" s="4"/>
      <c r="J381" s="27"/>
    </row>
    <row r="382" spans="1:11" s="4" customFormat="1" hidden="1" outlineLevel="2">
      <c r="A382" s="57" t="s">
        <v>0</v>
      </c>
      <c r="C382" s="41"/>
      <c r="D382" s="41"/>
    </row>
    <row r="383" spans="1:11" s="25" customFormat="1" hidden="1" outlineLevel="2">
      <c r="A383" s="57" t="s">
        <v>46</v>
      </c>
      <c r="B383" s="4"/>
      <c r="C383" s="54" t="s">
        <v>75</v>
      </c>
      <c r="D383" s="24"/>
      <c r="E383" s="4"/>
      <c r="F383" s="18"/>
      <c r="G383" s="4"/>
      <c r="H383" s="18"/>
      <c r="I383" s="4"/>
      <c r="J383" s="18"/>
    </row>
    <row r="384" spans="1:11" collapsed="1">
      <c r="A384" s="29"/>
      <c r="B384" s="1"/>
      <c r="C384" s="12" t="s">
        <v>191</v>
      </c>
      <c r="D384" s="5"/>
      <c r="E384" s="1"/>
      <c r="F384" s="1"/>
      <c r="G384" s="1"/>
      <c r="H384" s="1"/>
      <c r="I384" s="1"/>
      <c r="J384" s="1"/>
      <c r="K384" s="1"/>
    </row>
    <row r="385" spans="1:11" hidden="1" outlineLevel="1">
      <c r="A385" s="29"/>
      <c r="B385" s="1"/>
      <c r="C385" s="20" t="s">
        <v>50</v>
      </c>
      <c r="D385" s="5"/>
      <c r="E385" s="1"/>
      <c r="F385" s="1"/>
      <c r="G385" s="1"/>
      <c r="H385" s="1"/>
      <c r="I385" s="1"/>
      <c r="J385" s="1"/>
      <c r="K385" s="1"/>
    </row>
    <row r="386" spans="1:11" hidden="1" outlineLevel="1">
      <c r="A386" s="29" t="s">
        <v>316</v>
      </c>
      <c r="B386" s="1"/>
      <c r="C386" s="5" t="s">
        <v>144</v>
      </c>
      <c r="D386" s="5"/>
      <c r="E386" s="1"/>
      <c r="F386" s="8"/>
      <c r="G386" s="9"/>
      <c r="H386" s="8"/>
      <c r="I386" s="9"/>
      <c r="J386" s="8"/>
      <c r="K386" s="9"/>
    </row>
    <row r="387" spans="1:11" hidden="1" outlineLevel="1">
      <c r="A387" s="29" t="s">
        <v>130</v>
      </c>
      <c r="B387" s="1"/>
      <c r="C387" s="5" t="s">
        <v>349</v>
      </c>
      <c r="D387" s="5"/>
      <c r="E387" s="1"/>
      <c r="F387" s="8"/>
      <c r="G387" s="1"/>
      <c r="H387" s="8"/>
      <c r="I387" s="1"/>
      <c r="J387" s="8"/>
      <c r="K387" s="1"/>
    </row>
    <row r="388" spans="1:11" s="1" customFormat="1" hidden="1" outlineLevel="1">
      <c r="A388" s="29"/>
      <c r="C388" s="20" t="s">
        <v>33</v>
      </c>
      <c r="D388" s="23"/>
    </row>
    <row r="389" spans="1:11" hidden="1" outlineLevel="1">
      <c r="A389" s="29" t="s">
        <v>317</v>
      </c>
      <c r="B389" s="1"/>
      <c r="C389" s="5" t="s">
        <v>118</v>
      </c>
      <c r="D389" s="5"/>
      <c r="E389" s="1"/>
      <c r="F389" s="8"/>
      <c r="G389" s="9"/>
      <c r="H389" s="8"/>
      <c r="I389" s="9"/>
      <c r="J389" s="8"/>
      <c r="K389" s="9"/>
    </row>
    <row r="390" spans="1:11" s="1" customFormat="1">
      <c r="A390" s="29"/>
      <c r="C390" s="12" t="s">
        <v>325</v>
      </c>
      <c r="D390" s="23"/>
    </row>
    <row r="391" spans="1:11" outlineLevel="1">
      <c r="A391" s="29" t="s">
        <v>107</v>
      </c>
      <c r="B391" s="1"/>
      <c r="C391" s="48" t="s">
        <v>145</v>
      </c>
      <c r="D391" s="1"/>
      <c r="E391" s="21"/>
      <c r="F391" s="2" t="s">
        <v>174</v>
      </c>
      <c r="H391" s="2" t="s">
        <v>174</v>
      </c>
      <c r="J391" s="2" t="s">
        <v>174</v>
      </c>
      <c r="K391" s="1"/>
    </row>
    <row r="392" spans="1:11" outlineLevel="1">
      <c r="A392" s="29" t="s">
        <v>297</v>
      </c>
      <c r="B392" s="1"/>
      <c r="C392" s="48" t="s">
        <v>34</v>
      </c>
      <c r="D392" s="1"/>
      <c r="E392" s="21"/>
      <c r="F392" s="2" t="s">
        <v>174</v>
      </c>
      <c r="H392" s="2" t="s">
        <v>174</v>
      </c>
      <c r="J392" s="2" t="s">
        <v>174</v>
      </c>
      <c r="K392" s="1"/>
    </row>
    <row r="393" spans="1:11" outlineLevel="1">
      <c r="A393" s="29" t="s">
        <v>202</v>
      </c>
      <c r="B393" s="1"/>
      <c r="C393" s="48" t="s">
        <v>207</v>
      </c>
      <c r="D393" s="1"/>
      <c r="E393" s="21"/>
      <c r="F393" s="2" t="s">
        <v>279</v>
      </c>
      <c r="H393" s="2" t="s">
        <v>279</v>
      </c>
      <c r="J393" s="2" t="s">
        <v>279</v>
      </c>
      <c r="K393" s="1"/>
    </row>
    <row r="394" spans="1:11" outlineLevel="1">
      <c r="A394" s="29" t="s">
        <v>248</v>
      </c>
      <c r="B394" s="1"/>
      <c r="C394" s="48" t="s">
        <v>277</v>
      </c>
      <c r="D394" s="1"/>
      <c r="E394" s="21"/>
      <c r="F394" s="2" t="s">
        <v>174</v>
      </c>
      <c r="H394" s="2" t="s">
        <v>279</v>
      </c>
      <c r="J394" s="2" t="s">
        <v>279</v>
      </c>
      <c r="K394" s="1"/>
    </row>
    <row r="395" spans="1:11" outlineLevel="1">
      <c r="A395" s="29" t="s">
        <v>249</v>
      </c>
      <c r="B395" s="1"/>
      <c r="C395" s="48" t="s">
        <v>278</v>
      </c>
      <c r="D395" s="1"/>
      <c r="E395" s="21"/>
      <c r="F395" s="2" t="s">
        <v>279</v>
      </c>
      <c r="H395" s="2" t="s">
        <v>279</v>
      </c>
      <c r="J395" s="2" t="s">
        <v>279</v>
      </c>
      <c r="K395" s="1"/>
    </row>
    <row r="396" spans="1:11" outlineLevel="1">
      <c r="A396" s="29" t="s">
        <v>342</v>
      </c>
      <c r="B396" s="1"/>
      <c r="C396" s="48" t="s">
        <v>233</v>
      </c>
      <c r="D396" s="1"/>
      <c r="E396" s="21"/>
      <c r="F396" s="2" t="s">
        <v>279</v>
      </c>
      <c r="H396" s="2" t="s">
        <v>279</v>
      </c>
      <c r="J396" s="2" t="s">
        <v>279</v>
      </c>
      <c r="K396" s="1"/>
    </row>
    <row r="397" spans="1:11" outlineLevel="1">
      <c r="A397" s="29" t="s">
        <v>298</v>
      </c>
      <c r="B397" s="1"/>
      <c r="C397" s="48" t="s">
        <v>254</v>
      </c>
      <c r="D397" s="1"/>
      <c r="E397" s="21"/>
      <c r="F397" s="2"/>
      <c r="H397" s="2"/>
      <c r="J397" s="2"/>
      <c r="K397" s="1"/>
    </row>
    <row r="398" spans="1:11" outlineLevel="1">
      <c r="A398" s="29" t="s">
        <v>64</v>
      </c>
      <c r="B398" s="1"/>
      <c r="C398" s="48" t="s">
        <v>96</v>
      </c>
      <c r="D398" s="1"/>
      <c r="E398" s="21"/>
      <c r="F398" s="2" t="s">
        <v>279</v>
      </c>
      <c r="H398" s="2" t="s">
        <v>279</v>
      </c>
      <c r="J398" s="2" t="s">
        <v>279</v>
      </c>
      <c r="K398" s="1"/>
    </row>
    <row r="399" spans="1:11" outlineLevel="1">
      <c r="A399" s="29" t="s">
        <v>5</v>
      </c>
      <c r="B399" s="1"/>
      <c r="C399" s="48" t="s">
        <v>76</v>
      </c>
      <c r="D399" s="1"/>
      <c r="E399" s="21"/>
      <c r="F399" s="15"/>
      <c r="G399" s="1"/>
      <c r="H399" s="15"/>
      <c r="I399" s="1"/>
      <c r="J399" s="15"/>
      <c r="K399" s="1"/>
    </row>
    <row r="400" spans="1:11" outlineLevel="1">
      <c r="A400" s="29" t="s">
        <v>166</v>
      </c>
      <c r="B400" s="1"/>
      <c r="C400" s="48" t="s">
        <v>192</v>
      </c>
      <c r="D400" s="1"/>
      <c r="E400" s="21"/>
      <c r="F400" s="11" t="s">
        <v>368</v>
      </c>
      <c r="H400" s="11"/>
      <c r="J400" s="11"/>
      <c r="K400" s="1"/>
    </row>
    <row r="401" spans="1:11" outlineLevel="1">
      <c r="A401" s="29"/>
      <c r="B401" s="1"/>
      <c r="C401" s="48"/>
      <c r="D401" s="1"/>
      <c r="E401" s="21"/>
      <c r="F401" s="1"/>
      <c r="G401" s="1"/>
      <c r="H401" s="1"/>
      <c r="I401" s="1"/>
      <c r="J401" s="1"/>
      <c r="K401" s="1"/>
    </row>
    <row r="402" spans="1:11" outlineLevel="1">
      <c r="A402" s="29" t="s">
        <v>89</v>
      </c>
      <c r="B402" s="1"/>
      <c r="C402" s="5" t="s">
        <v>209</v>
      </c>
      <c r="D402" s="5"/>
      <c r="E402" s="1"/>
      <c r="F402" s="2" t="s">
        <v>174</v>
      </c>
      <c r="H402" s="2" t="s">
        <v>174</v>
      </c>
      <c r="J402" s="2" t="s">
        <v>174</v>
      </c>
      <c r="K402" s="1"/>
    </row>
    <row r="403" spans="1:11" s="1" customFormat="1" outlineLevel="1">
      <c r="A403" s="29" t="s">
        <v>0</v>
      </c>
      <c r="C403" s="28" t="s">
        <v>95</v>
      </c>
      <c r="D403" s="28"/>
      <c r="E403" s="28"/>
      <c r="F403" s="31"/>
      <c r="H403" s="31"/>
      <c r="J403" s="31"/>
    </row>
    <row r="404" spans="1:11" outlineLevel="1">
      <c r="A404" s="29" t="s">
        <v>226</v>
      </c>
      <c r="B404" s="1"/>
      <c r="C404" s="5" t="s">
        <v>303</v>
      </c>
      <c r="D404" s="5"/>
      <c r="E404" s="1"/>
      <c r="F404" s="2" t="s">
        <v>174</v>
      </c>
      <c r="H404" s="2" t="s">
        <v>174</v>
      </c>
      <c r="J404" s="2" t="s">
        <v>174</v>
      </c>
      <c r="K404" s="1"/>
    </row>
    <row r="405" spans="1:11" outlineLevel="1">
      <c r="A405" s="29" t="s">
        <v>108</v>
      </c>
      <c r="B405" s="1"/>
      <c r="C405" s="5" t="s">
        <v>15</v>
      </c>
      <c r="D405" s="5"/>
      <c r="E405" s="1"/>
      <c r="F405" s="2" t="s">
        <v>279</v>
      </c>
      <c r="H405" s="2" t="s">
        <v>174</v>
      </c>
      <c r="J405" s="2" t="s">
        <v>174</v>
      </c>
      <c r="K405" s="1"/>
    </row>
    <row r="406" spans="1:11" outlineLevel="1">
      <c r="A406" s="29" t="s">
        <v>109</v>
      </c>
      <c r="B406" s="1"/>
      <c r="C406" s="5" t="s">
        <v>171</v>
      </c>
      <c r="D406" s="5"/>
      <c r="E406" s="1"/>
      <c r="F406" s="2" t="s">
        <v>279</v>
      </c>
      <c r="H406" s="2" t="s">
        <v>174</v>
      </c>
      <c r="J406" s="2" t="s">
        <v>174</v>
      </c>
      <c r="K406" s="1"/>
    </row>
    <row r="407" spans="1:11" s="1" customFormat="1">
      <c r="A407" s="29" t="s">
        <v>0</v>
      </c>
      <c r="C407" s="12" t="s">
        <v>304</v>
      </c>
      <c r="D407" s="23"/>
    </row>
    <row r="408" spans="1:11" outlineLevel="1">
      <c r="A408" s="29" t="s">
        <v>299</v>
      </c>
      <c r="B408" s="1"/>
      <c r="C408" s="1" t="s">
        <v>208</v>
      </c>
      <c r="D408" s="1"/>
      <c r="E408" s="21"/>
      <c r="F408" s="26"/>
      <c r="H408" s="26"/>
      <c r="J408" s="26"/>
      <c r="K408" s="1"/>
    </row>
    <row r="409" spans="1:11" outlineLevel="1">
      <c r="A409" s="29" t="s">
        <v>318</v>
      </c>
      <c r="B409" s="1"/>
      <c r="C409" s="1" t="s">
        <v>77</v>
      </c>
      <c r="D409" s="1"/>
      <c r="E409" s="21"/>
      <c r="F409" s="26"/>
      <c r="H409" s="26"/>
      <c r="J409" s="26"/>
      <c r="K409" s="1"/>
    </row>
    <row r="410" spans="1:11" outlineLevel="1">
      <c r="A410" s="29" t="s">
        <v>110</v>
      </c>
      <c r="B410" s="1"/>
      <c r="C410" s="1" t="s">
        <v>172</v>
      </c>
      <c r="D410" s="1"/>
      <c r="E410" s="21"/>
      <c r="F410" s="26"/>
      <c r="H410" s="26"/>
      <c r="J410" s="26"/>
      <c r="K410" s="1"/>
    </row>
    <row r="616" spans="3:3">
      <c r="C616" s="99" t="s">
        <v>16</v>
      </c>
    </row>
    <row r="617" spans="3:3">
      <c r="C617" s="99" t="s">
        <v>173</v>
      </c>
    </row>
  </sheetData>
  <sheetProtection formatCells="0" autoFilter="0"/>
  <dataValidations count="7">
    <dataValidation type="list" allowBlank="1" showInputMessage="1" showErrorMessage="1" sqref="C67:C70" xr:uid="{00000000-0002-0000-0000-000000000000}">
      <formula1>"By TableType, By Table"</formula1>
    </dataValidation>
    <dataValidation type="list" allowBlank="1" showInputMessage="1" showErrorMessage="1" sqref="D18:D21 D24:D25 D28 D30 D32:D34 D58:D59 D61 F8:F10 F13 F16 F40:F41 F44:F45 F47 F56 F62:F63 F74 F85 F92:F94 F119:F124 F126 F130 F132:F134 F142 F153 F160:F162 F187:F192 F194 F198 F200:F202 F210 F221 F228:F230 F255:F260 F262 F266 F268:F270 F278 F289 F296:F298 F323:F328 F330 F334 F336:F338 F346 F357 F364:F366 F391:F396 F398 F402 F404:F406 H8:H10 H13 H16 H40:H41 H44:H45 H47 H56 H62:H63 H74 H85 H92:H94 H119:H124 H126 H130 H132:H134 H142 H153 H160:H162 H187:H192 H194 H198 H200:H202 H210 H221 H228:H230 H255:H260 H262 H266 H268:H270 H278 H289 H296:H298 H323:H328 H330 H334 H336:H338 H346 H357 H364:H366 H391:H396 H398 H402 H404:H406 J8:J10 J13 J16 J40:J41 J44:J45 J47 J56 J62:J63 J74 J85 J92:J94 J119:J124 J126 J130 J132:J134 J142 J153 J160:J162 J187:J192 J194 J198 J200:J202 J210 J221 J228:J230 J255:J260 J262 J266 J268:J270 J278 J289 J296:J298 J323:J328 J330 J334 J336:J338 J346 J357 J364:J366 J391:J396 J398 J402 J404:J406" xr:uid="{00000000-0002-0000-0000-000001000000}">
      <formula1>"Off,On"</formula1>
    </dataValidation>
    <dataValidation type="list" allowBlank="1" showInputMessage="1" showErrorMessage="1" sqref="F39 H39 J39" xr:uid="{00000000-0002-0000-0000-000002000000}">
      <formula1>"Visible,Hidden"</formula1>
    </dataValidation>
    <dataValidation type="list" allowBlank="1" showInputMessage="1" showErrorMessage="1" sqref="F91 F159 F227 F295 F363 H91 H159 H227 H295 H363 J91 J159 J227 J295 J363" xr:uid="{00000000-0002-0000-0000-000003000000}">
      <formula1>"Insert,InsertRange"</formula1>
    </dataValidation>
    <dataValidation type="list" allowBlank="1" showInputMessage="1" showErrorMessage="1" sqref="D60" xr:uid="{00000000-0002-0000-0000-000004000000}">
      <formula1>"Off,OnManualRefreshOnly,OnOpenOnly,OnManualRefreshAndOpen"</formula1>
    </dataValidation>
    <dataValidation type="list" allowBlank="1" showInputMessage="1" showErrorMessage="1" sqref="D22:D23" xr:uid="{00000000-0002-0000-0000-000005000000}">
      <formula1>"Off,Process,ProcessSilently"</formula1>
    </dataValidation>
    <dataValidation type="list" allowBlank="1" showInputMessage="1" showErrorMessage="1" sqref="C66" xr:uid="{00000000-0002-0000-0000-000006000000}">
      <formula1>"By Table Type, By Table"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36"/>
  <sheetViews>
    <sheetView topLeftCell="D18" workbookViewId="0">
      <selection activeCell="K31" sqref="K31"/>
    </sheetView>
  </sheetViews>
  <sheetFormatPr defaultColWidth="8.88671875" defaultRowHeight="16.8"/>
  <cols>
    <col min="1" max="1" width="1.6640625" style="88" customWidth="1"/>
    <col min="2" max="2" width="22.33203125" style="88" bestFit="1" customWidth="1"/>
    <col min="3" max="3" width="31.33203125" style="88" bestFit="1" customWidth="1"/>
    <col min="4" max="4" width="16.88671875" style="88" bestFit="1" customWidth="1"/>
    <col min="5" max="6" width="14.5546875" style="88" bestFit="1" customWidth="1"/>
    <col min="7" max="7" width="12.109375" style="88" bestFit="1" customWidth="1"/>
    <col min="8" max="8" width="15.109375" style="88" bestFit="1" customWidth="1"/>
    <col min="9" max="9" width="26.109375" style="88" bestFit="1" customWidth="1"/>
    <col min="10" max="10" width="26.88671875" style="88" bestFit="1" customWidth="1"/>
    <col min="11" max="11" width="12" style="88" bestFit="1" customWidth="1"/>
    <col min="12" max="12" width="13.44140625" style="88" bestFit="1" customWidth="1"/>
    <col min="13" max="13" width="17" style="88" bestFit="1" customWidth="1"/>
    <col min="14" max="14" width="12.5546875" style="88" bestFit="1" customWidth="1"/>
    <col min="15" max="15" width="14.88671875" style="88" bestFit="1" customWidth="1"/>
    <col min="16" max="16" width="19.33203125" style="88" bestFit="1" customWidth="1"/>
    <col min="17" max="17" width="13.88671875" style="88" bestFit="1" customWidth="1"/>
    <col min="18" max="18" width="17" style="88" bestFit="1" customWidth="1"/>
    <col min="19" max="19" width="23.88671875" style="88" bestFit="1" customWidth="1"/>
    <col min="20" max="20" width="17.5546875" style="88" bestFit="1" customWidth="1"/>
    <col min="21" max="21" width="21.88671875" style="88" bestFit="1" customWidth="1"/>
    <col min="22" max="22" width="22.33203125" style="88" bestFit="1" customWidth="1"/>
    <col min="23" max="23" width="18.109375" style="88" bestFit="1" customWidth="1"/>
    <col min="24" max="24" width="10.88671875" style="88" bestFit="1" customWidth="1"/>
    <col min="25" max="25" width="13.88671875" style="88" bestFit="1" customWidth="1"/>
    <col min="26" max="16384" width="8.88671875" style="88"/>
  </cols>
  <sheetData>
    <row r="1" spans="2:23" ht="5.0999999999999996" customHeight="1"/>
    <row r="2" spans="2:23" ht="32.4">
      <c r="B2" s="45" t="s">
        <v>199</v>
      </c>
    </row>
    <row r="3" spans="2:23" ht="19.2">
      <c r="B3" s="69" t="s">
        <v>56</v>
      </c>
    </row>
    <row r="5" spans="2:23">
      <c r="B5" s="71" t="s">
        <v>210</v>
      </c>
      <c r="C5" s="68" cm="1">
        <f t="array" ref="C5">_xll.GetPeriod("System")</f>
        <v>8</v>
      </c>
    </row>
    <row r="6" spans="2:23">
      <c r="B6" s="105"/>
    </row>
    <row r="7" spans="2:23">
      <c r="B7" s="71" t="s">
        <v>19</v>
      </c>
      <c r="C7" s="68" cm="1">
        <f t="array" ref="C7">_xll.GetPeriod("SystemYear")</f>
        <v>2020</v>
      </c>
    </row>
    <row r="9" spans="2:23" ht="19.2">
      <c r="B9" s="69" t="s">
        <v>41</v>
      </c>
    </row>
    <row r="11" spans="2:23" ht="19.2">
      <c r="B11" s="70"/>
      <c r="C11" s="19" t="s">
        <v>178</v>
      </c>
      <c r="D11" s="19"/>
      <c r="E11" s="19"/>
      <c r="F11" s="19"/>
      <c r="G11" s="19"/>
      <c r="H11" s="19"/>
      <c r="I11" s="19"/>
      <c r="J11" s="19"/>
      <c r="K11" s="70"/>
      <c r="L11" s="19" t="s">
        <v>261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2:23">
      <c r="B12" s="3" t="s">
        <v>81</v>
      </c>
      <c r="C12" s="3" t="s">
        <v>262</v>
      </c>
      <c r="D12" s="3" t="s">
        <v>239</v>
      </c>
      <c r="E12" s="3" t="s">
        <v>39</v>
      </c>
      <c r="F12" s="3" t="s">
        <v>211</v>
      </c>
      <c r="G12" s="3" t="s">
        <v>124</v>
      </c>
      <c r="H12" s="3" t="s">
        <v>197</v>
      </c>
      <c r="I12" s="3" t="s">
        <v>80</v>
      </c>
      <c r="J12" s="3" t="s">
        <v>55</v>
      </c>
      <c r="K12" s="95"/>
      <c r="L12" s="3" t="s">
        <v>179</v>
      </c>
      <c r="M12" s="3" t="s">
        <v>20</v>
      </c>
      <c r="N12" s="3" t="s">
        <v>83</v>
      </c>
      <c r="O12" s="3" t="s">
        <v>99</v>
      </c>
      <c r="P12" s="3" t="s">
        <v>125</v>
      </c>
      <c r="Q12" s="3" t="s">
        <v>263</v>
      </c>
      <c r="R12" s="3" t="s">
        <v>153</v>
      </c>
      <c r="S12" s="3" t="s">
        <v>241</v>
      </c>
      <c r="T12" s="3" t="s">
        <v>154</v>
      </c>
      <c r="U12" s="3" t="s">
        <v>308</v>
      </c>
      <c r="V12" s="3" t="s">
        <v>334</v>
      </c>
      <c r="W12" s="3" t="s">
        <v>57</v>
      </c>
    </row>
    <row r="13" spans="2:23">
      <c r="B13" s="7" t="s">
        <v>307</v>
      </c>
      <c r="C13" s="7"/>
      <c r="D13" s="7" t="s">
        <v>239</v>
      </c>
      <c r="E13" s="7" t="s">
        <v>39</v>
      </c>
      <c r="F13" s="7" t="s">
        <v>211</v>
      </c>
      <c r="G13" s="7"/>
      <c r="H13" s="7"/>
      <c r="I13" s="7" t="s">
        <v>80</v>
      </c>
      <c r="J13" s="7"/>
      <c r="K13" s="7"/>
      <c r="L13" s="7"/>
      <c r="M13" s="7"/>
      <c r="N13" s="7"/>
      <c r="O13" s="7"/>
      <c r="P13" s="7"/>
      <c r="Q13" s="7"/>
      <c r="R13" s="7" t="s">
        <v>153</v>
      </c>
      <c r="S13" s="7" t="s">
        <v>241</v>
      </c>
      <c r="T13" s="7" t="s">
        <v>154</v>
      </c>
      <c r="U13" s="7" t="s">
        <v>308</v>
      </c>
      <c r="V13" s="7" t="s">
        <v>334</v>
      </c>
      <c r="W13" s="7" t="s">
        <v>57</v>
      </c>
    </row>
    <row r="14" spans="2:23">
      <c r="B14" s="7" t="s">
        <v>84</v>
      </c>
      <c r="C14" s="7"/>
      <c r="D14" s="7" t="s">
        <v>239</v>
      </c>
      <c r="E14" s="7" t="s">
        <v>39</v>
      </c>
      <c r="F14" s="7"/>
      <c r="G14" s="7"/>
      <c r="H14" s="7" t="s">
        <v>197</v>
      </c>
      <c r="I14" s="7"/>
      <c r="J14" s="7"/>
      <c r="K14" s="7"/>
      <c r="L14" s="7" t="s">
        <v>179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2:23">
      <c r="B15" s="7" t="s">
        <v>155</v>
      </c>
      <c r="C15" s="7"/>
      <c r="D15" s="7" t="s">
        <v>239</v>
      </c>
      <c r="E15" s="7" t="s">
        <v>39</v>
      </c>
      <c r="F15" s="7"/>
      <c r="G15" s="7" t="s">
        <v>124</v>
      </c>
      <c r="H15" s="7"/>
      <c r="I15" s="7"/>
      <c r="J15" s="7"/>
      <c r="K15" s="7"/>
      <c r="L15" s="7" t="s">
        <v>179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2:23">
      <c r="B16" s="7" t="s">
        <v>180</v>
      </c>
      <c r="C16" s="7"/>
      <c r="D16" s="7" t="s">
        <v>239</v>
      </c>
      <c r="E16" s="7" t="s">
        <v>39</v>
      </c>
      <c r="F16" s="7"/>
      <c r="G16" s="7" t="s">
        <v>124</v>
      </c>
      <c r="H16" s="7"/>
      <c r="I16" s="7"/>
      <c r="J16" s="7"/>
      <c r="K16" s="7"/>
      <c r="L16" s="7"/>
      <c r="M16" s="7" t="s">
        <v>20</v>
      </c>
      <c r="N16" s="7" t="s">
        <v>83</v>
      </c>
      <c r="O16" s="7"/>
      <c r="P16" s="7"/>
      <c r="Q16" s="7" t="s">
        <v>263</v>
      </c>
      <c r="R16" s="7"/>
      <c r="S16" s="7"/>
      <c r="T16" s="7"/>
      <c r="U16" s="7"/>
      <c r="V16" s="7"/>
      <c r="W16" s="7"/>
    </row>
    <row r="17" spans="2:25">
      <c r="B17" s="7" t="s">
        <v>212</v>
      </c>
      <c r="C17" s="7"/>
      <c r="D17" s="7" t="s">
        <v>239</v>
      </c>
      <c r="E17" s="7" t="s">
        <v>39</v>
      </c>
      <c r="F17" s="7"/>
      <c r="G17" s="7" t="s">
        <v>124</v>
      </c>
      <c r="H17" s="7"/>
      <c r="I17" s="7"/>
      <c r="J17" s="7" t="s">
        <v>55</v>
      </c>
      <c r="K17" s="7"/>
      <c r="L17" s="7"/>
      <c r="M17" s="7" t="s">
        <v>20</v>
      </c>
      <c r="N17" s="7" t="s">
        <v>83</v>
      </c>
      <c r="O17" s="7" t="s">
        <v>99</v>
      </c>
      <c r="P17" s="7" t="s">
        <v>125</v>
      </c>
      <c r="Q17" s="7"/>
      <c r="R17" s="7"/>
      <c r="S17" s="7"/>
      <c r="T17" s="7"/>
      <c r="U17" s="7"/>
      <c r="V17" s="7"/>
      <c r="W17" s="7"/>
    </row>
    <row r="18" spans="2: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5">
      <c r="B19" s="3" t="s">
        <v>81</v>
      </c>
      <c r="C19" s="3" t="s">
        <v>260</v>
      </c>
      <c r="D19" s="3" t="s">
        <v>239</v>
      </c>
      <c r="E19" s="3" t="s">
        <v>39</v>
      </c>
      <c r="F19" s="3" t="s">
        <v>211</v>
      </c>
      <c r="G19" s="3" t="s">
        <v>124</v>
      </c>
      <c r="H19" s="3" t="s">
        <v>197</v>
      </c>
      <c r="I19" s="3" t="s">
        <v>80</v>
      </c>
      <c r="J19" s="3" t="s">
        <v>55</v>
      </c>
      <c r="L19" s="3" t="s">
        <v>179</v>
      </c>
      <c r="M19" s="3" t="s">
        <v>20</v>
      </c>
      <c r="N19" s="3" t="s">
        <v>83</v>
      </c>
      <c r="O19" s="3" t="s">
        <v>99</v>
      </c>
      <c r="P19" s="3" t="s">
        <v>125</v>
      </c>
      <c r="Q19" s="3" t="s">
        <v>263</v>
      </c>
      <c r="R19" s="3" t="s">
        <v>153</v>
      </c>
      <c r="S19" s="3" t="s">
        <v>241</v>
      </c>
      <c r="T19" s="3" t="s">
        <v>154</v>
      </c>
      <c r="U19" s="3" t="s">
        <v>308</v>
      </c>
      <c r="V19" s="3" t="s">
        <v>334</v>
      </c>
      <c r="W19" s="3" t="s">
        <v>57</v>
      </c>
    </row>
    <row r="22" spans="2:25" ht="19.2">
      <c r="B22" s="69" t="s">
        <v>335</v>
      </c>
    </row>
    <row r="24" spans="2:25">
      <c r="B24" s="3"/>
      <c r="C24" s="3" t="s">
        <v>242</v>
      </c>
      <c r="D24" s="3" t="s">
        <v>305</v>
      </c>
      <c r="E24" s="3" t="s">
        <v>152</v>
      </c>
      <c r="F24" s="3" t="s">
        <v>256</v>
      </c>
      <c r="G24" s="3" t="s">
        <v>54</v>
      </c>
      <c r="H24" s="3" t="s">
        <v>177</v>
      </c>
      <c r="I24" s="3" t="s">
        <v>79</v>
      </c>
      <c r="J24" s="3" t="s">
        <v>287</v>
      </c>
      <c r="K24" s="3" t="s">
        <v>38</v>
      </c>
      <c r="L24" s="3" t="s">
        <v>257</v>
      </c>
      <c r="M24" s="3" t="s">
        <v>329</v>
      </c>
      <c r="N24" s="3" t="s">
        <v>330</v>
      </c>
      <c r="O24" s="3" t="s">
        <v>285</v>
      </c>
      <c r="P24" s="3" t="s">
        <v>286</v>
      </c>
      <c r="Q24" s="3" t="s">
        <v>306</v>
      </c>
      <c r="R24" s="3" t="s">
        <v>150</v>
      </c>
      <c r="S24" s="3" t="s">
        <v>258</v>
      </c>
      <c r="T24" s="3" t="s">
        <v>333</v>
      </c>
      <c r="U24" s="3" t="s">
        <v>259</v>
      </c>
      <c r="V24" s="3" t="s">
        <v>198</v>
      </c>
      <c r="W24" s="3" t="s">
        <v>82</v>
      </c>
      <c r="X24" s="3" t="s">
        <v>240</v>
      </c>
      <c r="Y24" s="3" t="s">
        <v>40</v>
      </c>
    </row>
    <row r="25" spans="2:25" s="70" customFormat="1">
      <c r="B25" s="7" t="s">
        <v>156</v>
      </c>
      <c r="C25" s="7" t="s">
        <v>151</v>
      </c>
      <c r="D25" s="7" t="s">
        <v>331</v>
      </c>
      <c r="E25" s="7"/>
      <c r="F25" s="7" t="s">
        <v>157</v>
      </c>
      <c r="G25" s="7" t="s">
        <v>332</v>
      </c>
      <c r="H25" s="7"/>
      <c r="I25" s="7" t="s">
        <v>196</v>
      </c>
      <c r="J25" s="7" t="s">
        <v>196</v>
      </c>
      <c r="K25" s="7" t="s">
        <v>196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 t="s">
        <v>196</v>
      </c>
      <c r="W25" s="7"/>
      <c r="X25" s="7"/>
      <c r="Y25" s="7"/>
    </row>
    <row r="26" spans="2: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3"/>
      <c r="C29" s="3" t="s">
        <v>98</v>
      </c>
      <c r="D29" s="3" t="s">
        <v>305</v>
      </c>
      <c r="E29" s="3" t="s">
        <v>152</v>
      </c>
      <c r="F29" s="3" t="s">
        <v>256</v>
      </c>
      <c r="G29" s="3" t="s">
        <v>54</v>
      </c>
      <c r="H29" s="3" t="s">
        <v>177</v>
      </c>
      <c r="I29" s="3" t="s">
        <v>79</v>
      </c>
      <c r="J29" s="3" t="s">
        <v>287</v>
      </c>
      <c r="K29" s="3" t="s">
        <v>38</v>
      </c>
      <c r="L29" s="3" t="s">
        <v>257</v>
      </c>
      <c r="M29" s="3" t="s">
        <v>329</v>
      </c>
      <c r="N29" s="3" t="s">
        <v>330</v>
      </c>
      <c r="O29" s="3" t="s">
        <v>285</v>
      </c>
      <c r="P29" s="3" t="s">
        <v>286</v>
      </c>
      <c r="Q29" s="3" t="s">
        <v>306</v>
      </c>
      <c r="R29" s="3" t="s">
        <v>150</v>
      </c>
      <c r="S29" s="3" t="s">
        <v>258</v>
      </c>
      <c r="T29" s="3" t="s">
        <v>333</v>
      </c>
      <c r="U29" s="3" t="s">
        <v>259</v>
      </c>
      <c r="V29" s="3" t="s">
        <v>198</v>
      </c>
      <c r="W29" s="3" t="s">
        <v>82</v>
      </c>
      <c r="X29" s="3" t="s">
        <v>240</v>
      </c>
      <c r="Y29" s="3" t="s">
        <v>40</v>
      </c>
    </row>
    <row r="30" spans="2:25">
      <c r="B30" s="88" t="str">
        <f>IF(H30="","",O30&amp;"="&amp;H30)</f>
        <v/>
      </c>
      <c r="C30" s="88" t="s">
        <v>151</v>
      </c>
      <c r="D30" s="110" t="s">
        <v>353</v>
      </c>
      <c r="E30" s="110" t="s">
        <v>354</v>
      </c>
      <c r="F30" s="88" t="s">
        <v>194</v>
      </c>
      <c r="G30" s="88" t="b">
        <v>1</v>
      </c>
      <c r="I30" s="88" t="b">
        <v>1</v>
      </c>
      <c r="J30" s="88" t="b">
        <v>1</v>
      </c>
      <c r="K30" s="88" t="b">
        <v>0</v>
      </c>
      <c r="O30" s="111" t="s">
        <v>355</v>
      </c>
      <c r="P30" s="111" t="s">
        <v>235</v>
      </c>
      <c r="R30" s="88" t="b">
        <v>0</v>
      </c>
    </row>
    <row r="32" spans="2:25" ht="19.2">
      <c r="B32" s="100" t="s">
        <v>336</v>
      </c>
    </row>
    <row r="34" spans="2:3">
      <c r="B34" s="71" t="s">
        <v>288</v>
      </c>
      <c r="C34" s="68" t="str" cm="1">
        <f t="array" ref="C34">_xll.GetSystemInfo("ClientType")</f>
        <v>EXCEL</v>
      </c>
    </row>
    <row r="35" spans="2:3">
      <c r="B35" s="71" t="s">
        <v>158</v>
      </c>
      <c r="C35" s="68" t="str">
        <f>IF(C34&lt;&gt;"WEB","On","Off")</f>
        <v>On</v>
      </c>
    </row>
    <row r="36" spans="2:3">
      <c r="B36" s="71" t="s">
        <v>309</v>
      </c>
      <c r="C36" s="68" t="str">
        <f>IF(C35="On","Off","On")</f>
        <v>Off</v>
      </c>
    </row>
  </sheetData>
  <sheetProtection formatCells="0" autoFilter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M59"/>
  <sheetViews>
    <sheetView workbookViewId="0">
      <selection activeCell="C17" sqref="C17"/>
    </sheetView>
  </sheetViews>
  <sheetFormatPr defaultColWidth="13" defaultRowHeight="13.2"/>
  <cols>
    <col min="1" max="3" width="13" style="82"/>
    <col min="4" max="4" width="3" style="82" customWidth="1"/>
    <col min="5" max="5" width="44" style="82" customWidth="1"/>
    <col min="6" max="13" width="13" style="82" customWidth="1"/>
    <col min="14" max="16384" width="13" style="82"/>
  </cols>
  <sheetData>
    <row r="4" spans="4:13">
      <c r="H4" s="40"/>
      <c r="I4" s="40"/>
      <c r="J4" s="40"/>
      <c r="K4" s="40"/>
      <c r="L4" s="40"/>
      <c r="M4" s="40"/>
    </row>
    <row r="5" spans="4:13" s="40" customFormat="1" ht="54.75" customHeight="1">
      <c r="E5" s="45" t="s">
        <v>149</v>
      </c>
      <c r="F5" s="45"/>
      <c r="G5" s="45"/>
      <c r="H5" s="45"/>
    </row>
    <row r="6" spans="4:13" s="40" customFormat="1">
      <c r="E6" s="75"/>
    </row>
    <row r="7" spans="4:13" s="40" customFormat="1" ht="19.2">
      <c r="E7" s="19" t="s">
        <v>176</v>
      </c>
      <c r="F7" s="19"/>
      <c r="G7" s="19"/>
      <c r="H7" s="19"/>
    </row>
    <row r="8" spans="4:13" s="40" customFormat="1" ht="16.8">
      <c r="E8" s="7"/>
      <c r="F8" s="7"/>
      <c r="G8" s="7"/>
      <c r="H8" s="7"/>
    </row>
    <row r="9" spans="4:13" s="40" customFormat="1" ht="16.8">
      <c r="E9" s="7"/>
      <c r="F9" s="7"/>
      <c r="G9" s="7"/>
      <c r="H9" s="7"/>
    </row>
    <row r="10" spans="4:13" s="60" customFormat="1" ht="16.8">
      <c r="E10" s="7"/>
      <c r="F10" s="7"/>
      <c r="G10" s="7"/>
      <c r="H10" s="7"/>
    </row>
    <row r="11" spans="4:13" s="40" customFormat="1" ht="19.2">
      <c r="E11" s="19" t="s">
        <v>123</v>
      </c>
      <c r="F11" s="19"/>
      <c r="G11" s="19"/>
      <c r="H11" s="19"/>
    </row>
    <row r="12" spans="4:13" s="40" customFormat="1" ht="16.8">
      <c r="E12" s="7"/>
      <c r="F12" s="7"/>
      <c r="G12" s="7"/>
      <c r="H12" s="7"/>
    </row>
    <row r="13" spans="4:13" s="60" customFormat="1" ht="16.8">
      <c r="E13" s="7"/>
      <c r="F13" s="7"/>
      <c r="G13" s="7"/>
      <c r="H13" s="7"/>
    </row>
    <row r="14" spans="4:13" s="40" customFormat="1" ht="16.8">
      <c r="D14" s="62"/>
      <c r="E14" s="7"/>
      <c r="F14" s="7"/>
      <c r="G14" s="7"/>
      <c r="H14" s="7"/>
    </row>
    <row r="15" spans="4:13" s="40" customFormat="1" ht="16.8">
      <c r="D15" s="65"/>
      <c r="E15" s="7"/>
      <c r="F15" s="7"/>
      <c r="G15" s="7"/>
      <c r="H15" s="7"/>
    </row>
    <row r="16" spans="4:13" s="40" customFormat="1" ht="16.8">
      <c r="D16" s="65"/>
      <c r="E16" s="7"/>
      <c r="F16" s="7"/>
      <c r="G16" s="7"/>
      <c r="H16" s="7"/>
    </row>
    <row r="17" spans="4:8" s="40" customFormat="1" ht="59.25" customHeight="1">
      <c r="D17" s="65"/>
      <c r="E17" s="66"/>
      <c r="F17" s="66"/>
      <c r="G17" s="66"/>
      <c r="H17" s="66"/>
    </row>
    <row r="18" spans="4:8" s="60" customFormat="1" ht="10.199999999999999">
      <c r="E18" s="61"/>
      <c r="F18" s="61"/>
      <c r="G18" s="61"/>
      <c r="H18" s="61"/>
    </row>
    <row r="19" spans="4:8" s="40" customFormat="1">
      <c r="E19" s="61"/>
      <c r="F19" s="60"/>
    </row>
    <row r="20" spans="4:8" s="40" customFormat="1" ht="15">
      <c r="D20" s="65"/>
      <c r="E20" s="61"/>
      <c r="F20" s="60"/>
    </row>
    <row r="21" spans="4:8" s="40" customFormat="1" ht="15">
      <c r="D21" s="65"/>
      <c r="E21" s="61"/>
      <c r="F21" s="60"/>
    </row>
    <row r="22" spans="4:8" s="40" customFormat="1" ht="15">
      <c r="D22" s="65"/>
      <c r="E22" s="61"/>
      <c r="F22" s="60"/>
    </row>
    <row r="23" spans="4:8" s="40" customFormat="1" ht="15">
      <c r="D23" s="65"/>
      <c r="E23" s="61"/>
      <c r="F23" s="60"/>
    </row>
    <row r="24" spans="4:8" s="40" customFormat="1" ht="15">
      <c r="D24" s="65"/>
      <c r="E24" s="61"/>
      <c r="F24" s="60"/>
    </row>
    <row r="25" spans="4:8" s="40" customFormat="1">
      <c r="E25" s="61"/>
      <c r="F25" s="60"/>
    </row>
    <row r="26" spans="4:8" s="40" customFormat="1">
      <c r="D26" s="62"/>
      <c r="E26" s="61"/>
      <c r="F26" s="60"/>
    </row>
    <row r="27" spans="4:8" s="40" customFormat="1" ht="15">
      <c r="D27" s="94"/>
      <c r="E27" s="61"/>
      <c r="F27" s="60"/>
    </row>
    <row r="28" spans="4:8" s="40" customFormat="1" ht="15">
      <c r="D28" s="65"/>
      <c r="E28" s="61"/>
      <c r="F28" s="60"/>
    </row>
    <row r="29" spans="4:8" s="40" customFormat="1" ht="15">
      <c r="D29" s="94"/>
      <c r="E29" s="61"/>
      <c r="F29" s="60"/>
    </row>
    <row r="30" spans="4:8" s="40" customFormat="1" ht="15">
      <c r="D30" s="94"/>
      <c r="E30" s="61"/>
      <c r="F30" s="60"/>
    </row>
    <row r="31" spans="4:8" s="40" customFormat="1" ht="15">
      <c r="D31" s="94"/>
      <c r="E31" s="61"/>
      <c r="F31" s="60"/>
    </row>
    <row r="32" spans="4:8" s="40" customFormat="1" ht="15">
      <c r="D32" s="94"/>
      <c r="E32" s="61"/>
      <c r="F32" s="60"/>
    </row>
    <row r="33" spans="4:10" s="40" customFormat="1" ht="15">
      <c r="D33" s="94"/>
      <c r="E33" s="61"/>
      <c r="F33" s="60"/>
    </row>
    <row r="34" spans="4:10" s="40" customFormat="1" ht="15">
      <c r="D34" s="94"/>
      <c r="E34" s="61"/>
      <c r="F34" s="60"/>
    </row>
    <row r="35" spans="4:10" s="40" customFormat="1" ht="15">
      <c r="D35" s="94"/>
      <c r="E35" s="61"/>
      <c r="F35" s="60"/>
    </row>
    <row r="36" spans="4:10" s="40" customFormat="1" ht="15">
      <c r="D36" s="94"/>
      <c r="E36" s="61"/>
      <c r="F36" s="60"/>
    </row>
    <row r="37" spans="4:10" s="40" customFormat="1" ht="15">
      <c r="D37" s="94"/>
      <c r="E37" s="61"/>
      <c r="F37" s="60"/>
    </row>
    <row r="38" spans="4:10" s="40" customFormat="1" ht="15">
      <c r="D38" s="94"/>
      <c r="E38" s="61"/>
      <c r="F38" s="60"/>
    </row>
    <row r="39" spans="4:10" s="40" customFormat="1" ht="15">
      <c r="D39" s="94"/>
      <c r="E39" s="61"/>
      <c r="F39" s="60"/>
    </row>
    <row r="40" spans="4:10" s="40" customFormat="1" ht="15">
      <c r="D40" s="65"/>
      <c r="E40" s="61"/>
      <c r="F40" s="60"/>
    </row>
    <row r="41" spans="4:10" s="40" customFormat="1">
      <c r="E41" s="61"/>
      <c r="F41" s="60"/>
    </row>
    <row r="42" spans="4:10" s="40" customFormat="1">
      <c r="D42" s="62"/>
      <c r="E42" s="61"/>
      <c r="F42" s="60"/>
    </row>
    <row r="43" spans="4:10" s="40" customFormat="1">
      <c r="D43" s="62"/>
      <c r="E43" s="61"/>
      <c r="F43" s="60"/>
    </row>
    <row r="44" spans="4:10" s="40" customFormat="1">
      <c r="D44" s="62"/>
      <c r="E44" s="61"/>
      <c r="F44" s="60"/>
    </row>
    <row r="45" spans="4:10" s="40" customFormat="1">
      <c r="D45" s="62"/>
      <c r="E45" s="61"/>
      <c r="F45" s="60"/>
    </row>
    <row r="46" spans="4:10" s="40" customFormat="1">
      <c r="E46" s="61"/>
      <c r="F46" s="60"/>
    </row>
    <row r="47" spans="4:10" s="40" customFormat="1">
      <c r="D47" s="62"/>
      <c r="E47" s="61"/>
      <c r="F47" s="60"/>
    </row>
    <row r="48" spans="4:10" s="40" customFormat="1">
      <c r="D48" s="62"/>
      <c r="E48" s="61"/>
      <c r="F48" s="60"/>
      <c r="G48" s="46"/>
      <c r="H48" s="46"/>
      <c r="I48" s="46"/>
      <c r="J48" s="46"/>
    </row>
    <row r="49" spans="4:10" s="40" customFormat="1">
      <c r="D49" s="62"/>
      <c r="E49" s="61"/>
      <c r="F49" s="60"/>
      <c r="G49" s="46"/>
      <c r="H49" s="46"/>
      <c r="I49" s="46"/>
      <c r="J49" s="46"/>
    </row>
    <row r="50" spans="4:10" s="40" customFormat="1">
      <c r="D50" s="62"/>
      <c r="E50" s="61"/>
      <c r="F50" s="60"/>
      <c r="G50" s="46"/>
      <c r="H50" s="46"/>
      <c r="I50" s="46"/>
      <c r="J50" s="46"/>
    </row>
    <row r="51" spans="4:10" s="40" customFormat="1">
      <c r="D51" s="62"/>
      <c r="E51" s="75"/>
      <c r="F51" s="46"/>
      <c r="G51" s="46"/>
      <c r="H51" s="46"/>
      <c r="I51" s="46"/>
      <c r="J51" s="46"/>
    </row>
    <row r="52" spans="4:10" s="40" customFormat="1">
      <c r="D52" s="62"/>
      <c r="E52" s="75"/>
      <c r="F52" s="46"/>
      <c r="G52" s="46"/>
      <c r="H52" s="46"/>
      <c r="I52" s="46"/>
      <c r="J52" s="46"/>
    </row>
    <row r="53" spans="4:10" s="40" customFormat="1">
      <c r="D53" s="62"/>
      <c r="E53" s="103"/>
      <c r="F53" s="46"/>
      <c r="G53" s="46"/>
      <c r="H53" s="46"/>
      <c r="I53" s="46"/>
      <c r="J53" s="46"/>
    </row>
    <row r="54" spans="4:10" s="40" customFormat="1">
      <c r="D54" s="62"/>
      <c r="E54" s="103"/>
    </row>
    <row r="55" spans="4:10">
      <c r="E55" s="103"/>
    </row>
    <row r="56" spans="4:10">
      <c r="E56" s="103"/>
    </row>
    <row r="57" spans="4:10">
      <c r="E57" s="103"/>
    </row>
    <row r="58" spans="4:10">
      <c r="E58" s="103"/>
    </row>
    <row r="59" spans="4:10">
      <c r="E59" s="75"/>
    </row>
  </sheetData>
  <sheetProtection formatCells="0" autoFilter="0"/>
  <printOptions gridLines="1" gridLinesSet="0"/>
  <pageMargins left="0.75" right="0.75" top="1" bottom="1" header="0.5" footer="0.5"/>
  <pageSetup orientation="portrait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8"/>
  <sheetViews>
    <sheetView showGridLines="0" tabSelected="1" topLeftCell="E73" workbookViewId="0">
      <pane xSplit="5" ySplit="5" topLeftCell="J78" activePane="bottomRight" state="frozen"/>
      <selection activeCell="E73" sqref="E73"/>
      <selection pane="topRight" activeCell="J73" sqref="J73"/>
      <selection pane="bottomLeft" activeCell="E78" sqref="E78"/>
      <selection pane="bottomRight" activeCell="J78" sqref="J78"/>
    </sheetView>
  </sheetViews>
  <sheetFormatPr defaultColWidth="13.44140625" defaultRowHeight="15"/>
  <cols>
    <col min="1" max="3" width="13.44140625" style="32" customWidth="1"/>
    <col min="4" max="4" width="16.33203125" style="32" customWidth="1"/>
    <col min="5" max="5" width="21" style="32" customWidth="1"/>
    <col min="6" max="6" width="6.109375" style="32" customWidth="1"/>
    <col min="7" max="7" width="19.21875" style="32" customWidth="1"/>
    <col min="8" max="8" width="26" style="32" customWidth="1"/>
    <col min="9" max="9" width="4.44140625" style="32" customWidth="1"/>
    <col min="10" max="10" width="20.109375" style="32" customWidth="1"/>
    <col min="11" max="11" width="12.21875" style="32" customWidth="1"/>
    <col min="12" max="12" width="20.5546875" style="85" customWidth="1"/>
    <col min="13" max="13" width="12.77734375" style="32" customWidth="1"/>
    <col min="14" max="14" width="13.77734375" style="32" customWidth="1"/>
    <col min="15" max="15" width="12" style="108" customWidth="1"/>
    <col min="16" max="16" width="12.5546875" style="32" customWidth="1"/>
    <col min="17" max="17" width="13.77734375" style="32" customWidth="1"/>
    <col min="18" max="18" width="13.77734375" style="85" customWidth="1"/>
    <col min="19" max="21" width="13.77734375" style="32" customWidth="1"/>
    <col min="22" max="22" width="20.44140625" style="32" customWidth="1"/>
    <col min="23" max="23" width="13.21875" style="32" customWidth="1"/>
    <col min="24" max="24" width="20.21875" style="32" customWidth="1"/>
    <col min="25" max="25" width="13.44140625" style="32" customWidth="1"/>
    <col min="26" max="26" width="18.88671875" style="32" customWidth="1"/>
    <col min="27" max="27" width="13.44140625" style="32" customWidth="1"/>
    <col min="28" max="29" width="33.6640625" style="32" bestFit="1" customWidth="1"/>
    <col min="30" max="261" width="13.44140625" style="32"/>
    <col min="262" max="262" width="16.33203125" style="32" customWidth="1"/>
    <col min="263" max="263" width="3.44140625" style="32" customWidth="1"/>
    <col min="264" max="264" width="40.44140625" style="32" customWidth="1"/>
    <col min="265" max="265" width="13.44140625" style="32" customWidth="1"/>
    <col min="266" max="268" width="21" style="32" customWidth="1"/>
    <col min="269" max="269" width="13.44140625" style="32"/>
    <col min="270" max="270" width="21" style="32" customWidth="1"/>
    <col min="271" max="271" width="2.33203125" style="32" customWidth="1"/>
    <col min="272" max="274" width="21" style="32" customWidth="1"/>
    <col min="275" max="275" width="13.44140625" style="32"/>
    <col min="276" max="276" width="21" style="32" customWidth="1"/>
    <col min="277" max="517" width="13.44140625" style="32"/>
    <col min="518" max="518" width="16.33203125" style="32" customWidth="1"/>
    <col min="519" max="519" width="3.44140625" style="32" customWidth="1"/>
    <col min="520" max="520" width="40.44140625" style="32" customWidth="1"/>
    <col min="521" max="521" width="13.44140625" style="32" customWidth="1"/>
    <col min="522" max="524" width="21" style="32" customWidth="1"/>
    <col min="525" max="525" width="13.44140625" style="32"/>
    <col min="526" max="526" width="21" style="32" customWidth="1"/>
    <col min="527" max="527" width="2.33203125" style="32" customWidth="1"/>
    <col min="528" max="530" width="21" style="32" customWidth="1"/>
    <col min="531" max="531" width="13.44140625" style="32"/>
    <col min="532" max="532" width="21" style="32" customWidth="1"/>
    <col min="533" max="773" width="13.44140625" style="32"/>
    <col min="774" max="774" width="16.33203125" style="32" customWidth="1"/>
    <col min="775" max="775" width="3.44140625" style="32" customWidth="1"/>
    <col min="776" max="776" width="40.44140625" style="32" customWidth="1"/>
    <col min="777" max="777" width="13.44140625" style="32" customWidth="1"/>
    <col min="778" max="780" width="21" style="32" customWidth="1"/>
    <col min="781" max="781" width="13.44140625" style="32"/>
    <col min="782" max="782" width="21" style="32" customWidth="1"/>
    <col min="783" max="783" width="2.33203125" style="32" customWidth="1"/>
    <col min="784" max="786" width="21" style="32" customWidth="1"/>
    <col min="787" max="787" width="13.44140625" style="32"/>
    <col min="788" max="788" width="21" style="32" customWidth="1"/>
    <col min="789" max="1029" width="13.44140625" style="32"/>
    <col min="1030" max="1030" width="16.33203125" style="32" customWidth="1"/>
    <col min="1031" max="1031" width="3.44140625" style="32" customWidth="1"/>
    <col min="1032" max="1032" width="40.44140625" style="32" customWidth="1"/>
    <col min="1033" max="1033" width="13.44140625" style="32" customWidth="1"/>
    <col min="1034" max="1036" width="21" style="32" customWidth="1"/>
    <col min="1037" max="1037" width="13.44140625" style="32"/>
    <col min="1038" max="1038" width="21" style="32" customWidth="1"/>
    <col min="1039" max="1039" width="2.33203125" style="32" customWidth="1"/>
    <col min="1040" max="1042" width="21" style="32" customWidth="1"/>
    <col min="1043" max="1043" width="13.44140625" style="32"/>
    <col min="1044" max="1044" width="21" style="32" customWidth="1"/>
    <col min="1045" max="1285" width="13.44140625" style="32"/>
    <col min="1286" max="1286" width="16.33203125" style="32" customWidth="1"/>
    <col min="1287" max="1287" width="3.44140625" style="32" customWidth="1"/>
    <col min="1288" max="1288" width="40.44140625" style="32" customWidth="1"/>
    <col min="1289" max="1289" width="13.44140625" style="32" customWidth="1"/>
    <col min="1290" max="1292" width="21" style="32" customWidth="1"/>
    <col min="1293" max="1293" width="13.44140625" style="32"/>
    <col min="1294" max="1294" width="21" style="32" customWidth="1"/>
    <col min="1295" max="1295" width="2.33203125" style="32" customWidth="1"/>
    <col min="1296" max="1298" width="21" style="32" customWidth="1"/>
    <col min="1299" max="1299" width="13.44140625" style="32"/>
    <col min="1300" max="1300" width="21" style="32" customWidth="1"/>
    <col min="1301" max="1541" width="13.44140625" style="32"/>
    <col min="1542" max="1542" width="16.33203125" style="32" customWidth="1"/>
    <col min="1543" max="1543" width="3.44140625" style="32" customWidth="1"/>
    <col min="1544" max="1544" width="40.44140625" style="32" customWidth="1"/>
    <col min="1545" max="1545" width="13.44140625" style="32" customWidth="1"/>
    <col min="1546" max="1548" width="21" style="32" customWidth="1"/>
    <col min="1549" max="1549" width="13.44140625" style="32"/>
    <col min="1550" max="1550" width="21" style="32" customWidth="1"/>
    <col min="1551" max="1551" width="2.33203125" style="32" customWidth="1"/>
    <col min="1552" max="1554" width="21" style="32" customWidth="1"/>
    <col min="1555" max="1555" width="13.44140625" style="32"/>
    <col min="1556" max="1556" width="21" style="32" customWidth="1"/>
    <col min="1557" max="1797" width="13.44140625" style="32"/>
    <col min="1798" max="1798" width="16.33203125" style="32" customWidth="1"/>
    <col min="1799" max="1799" width="3.44140625" style="32" customWidth="1"/>
    <col min="1800" max="1800" width="40.44140625" style="32" customWidth="1"/>
    <col min="1801" max="1801" width="13.44140625" style="32" customWidth="1"/>
    <col min="1802" max="1804" width="21" style="32" customWidth="1"/>
    <col min="1805" max="1805" width="13.44140625" style="32"/>
    <col min="1806" max="1806" width="21" style="32" customWidth="1"/>
    <col min="1807" max="1807" width="2.33203125" style="32" customWidth="1"/>
    <col min="1808" max="1810" width="21" style="32" customWidth="1"/>
    <col min="1811" max="1811" width="13.44140625" style="32"/>
    <col min="1812" max="1812" width="21" style="32" customWidth="1"/>
    <col min="1813" max="2053" width="13.44140625" style="32"/>
    <col min="2054" max="2054" width="16.33203125" style="32" customWidth="1"/>
    <col min="2055" max="2055" width="3.44140625" style="32" customWidth="1"/>
    <col min="2056" max="2056" width="40.44140625" style="32" customWidth="1"/>
    <col min="2057" max="2057" width="13.44140625" style="32" customWidth="1"/>
    <col min="2058" max="2060" width="21" style="32" customWidth="1"/>
    <col min="2061" max="2061" width="13.44140625" style="32"/>
    <col min="2062" max="2062" width="21" style="32" customWidth="1"/>
    <col min="2063" max="2063" width="2.33203125" style="32" customWidth="1"/>
    <col min="2064" max="2066" width="21" style="32" customWidth="1"/>
    <col min="2067" max="2067" width="13.44140625" style="32"/>
    <col min="2068" max="2068" width="21" style="32" customWidth="1"/>
    <col min="2069" max="2309" width="13.44140625" style="32"/>
    <col min="2310" max="2310" width="16.33203125" style="32" customWidth="1"/>
    <col min="2311" max="2311" width="3.44140625" style="32" customWidth="1"/>
    <col min="2312" max="2312" width="40.44140625" style="32" customWidth="1"/>
    <col min="2313" max="2313" width="13.44140625" style="32" customWidth="1"/>
    <col min="2314" max="2316" width="21" style="32" customWidth="1"/>
    <col min="2317" max="2317" width="13.44140625" style="32"/>
    <col min="2318" max="2318" width="21" style="32" customWidth="1"/>
    <col min="2319" max="2319" width="2.33203125" style="32" customWidth="1"/>
    <col min="2320" max="2322" width="21" style="32" customWidth="1"/>
    <col min="2323" max="2323" width="13.44140625" style="32"/>
    <col min="2324" max="2324" width="21" style="32" customWidth="1"/>
    <col min="2325" max="2565" width="13.44140625" style="32"/>
    <col min="2566" max="2566" width="16.33203125" style="32" customWidth="1"/>
    <col min="2567" max="2567" width="3.44140625" style="32" customWidth="1"/>
    <col min="2568" max="2568" width="40.44140625" style="32" customWidth="1"/>
    <col min="2569" max="2569" width="13.44140625" style="32" customWidth="1"/>
    <col min="2570" max="2572" width="21" style="32" customWidth="1"/>
    <col min="2573" max="2573" width="13.44140625" style="32"/>
    <col min="2574" max="2574" width="21" style="32" customWidth="1"/>
    <col min="2575" max="2575" width="2.33203125" style="32" customWidth="1"/>
    <col min="2576" max="2578" width="21" style="32" customWidth="1"/>
    <col min="2579" max="2579" width="13.44140625" style="32"/>
    <col min="2580" max="2580" width="21" style="32" customWidth="1"/>
    <col min="2581" max="2821" width="13.44140625" style="32"/>
    <col min="2822" max="2822" width="16.33203125" style="32" customWidth="1"/>
    <col min="2823" max="2823" width="3.44140625" style="32" customWidth="1"/>
    <col min="2824" max="2824" width="40.44140625" style="32" customWidth="1"/>
    <col min="2825" max="2825" width="13.44140625" style="32" customWidth="1"/>
    <col min="2826" max="2828" width="21" style="32" customWidth="1"/>
    <col min="2829" max="2829" width="13.44140625" style="32"/>
    <col min="2830" max="2830" width="21" style="32" customWidth="1"/>
    <col min="2831" max="2831" width="2.33203125" style="32" customWidth="1"/>
    <col min="2832" max="2834" width="21" style="32" customWidth="1"/>
    <col min="2835" max="2835" width="13.44140625" style="32"/>
    <col min="2836" max="2836" width="21" style="32" customWidth="1"/>
    <col min="2837" max="3077" width="13.44140625" style="32"/>
    <col min="3078" max="3078" width="16.33203125" style="32" customWidth="1"/>
    <col min="3079" max="3079" width="3.44140625" style="32" customWidth="1"/>
    <col min="3080" max="3080" width="40.44140625" style="32" customWidth="1"/>
    <col min="3081" max="3081" width="13.44140625" style="32" customWidth="1"/>
    <col min="3082" max="3084" width="21" style="32" customWidth="1"/>
    <col min="3085" max="3085" width="13.44140625" style="32"/>
    <col min="3086" max="3086" width="21" style="32" customWidth="1"/>
    <col min="3087" max="3087" width="2.33203125" style="32" customWidth="1"/>
    <col min="3088" max="3090" width="21" style="32" customWidth="1"/>
    <col min="3091" max="3091" width="13.44140625" style="32"/>
    <col min="3092" max="3092" width="21" style="32" customWidth="1"/>
    <col min="3093" max="3333" width="13.44140625" style="32"/>
    <col min="3334" max="3334" width="16.33203125" style="32" customWidth="1"/>
    <col min="3335" max="3335" width="3.44140625" style="32" customWidth="1"/>
    <col min="3336" max="3336" width="40.44140625" style="32" customWidth="1"/>
    <col min="3337" max="3337" width="13.44140625" style="32" customWidth="1"/>
    <col min="3338" max="3340" width="21" style="32" customWidth="1"/>
    <col min="3341" max="3341" width="13.44140625" style="32"/>
    <col min="3342" max="3342" width="21" style="32" customWidth="1"/>
    <col min="3343" max="3343" width="2.33203125" style="32" customWidth="1"/>
    <col min="3344" max="3346" width="21" style="32" customWidth="1"/>
    <col min="3347" max="3347" width="13.44140625" style="32"/>
    <col min="3348" max="3348" width="21" style="32" customWidth="1"/>
    <col min="3349" max="3589" width="13.44140625" style="32"/>
    <col min="3590" max="3590" width="16.33203125" style="32" customWidth="1"/>
    <col min="3591" max="3591" width="3.44140625" style="32" customWidth="1"/>
    <col min="3592" max="3592" width="40.44140625" style="32" customWidth="1"/>
    <col min="3593" max="3593" width="13.44140625" style="32" customWidth="1"/>
    <col min="3594" max="3596" width="21" style="32" customWidth="1"/>
    <col min="3597" max="3597" width="13.44140625" style="32"/>
    <col min="3598" max="3598" width="21" style="32" customWidth="1"/>
    <col min="3599" max="3599" width="2.33203125" style="32" customWidth="1"/>
    <col min="3600" max="3602" width="21" style="32" customWidth="1"/>
    <col min="3603" max="3603" width="13.44140625" style="32"/>
    <col min="3604" max="3604" width="21" style="32" customWidth="1"/>
    <col min="3605" max="3845" width="13.44140625" style="32"/>
    <col min="3846" max="3846" width="16.33203125" style="32" customWidth="1"/>
    <col min="3847" max="3847" width="3.44140625" style="32" customWidth="1"/>
    <col min="3848" max="3848" width="40.44140625" style="32" customWidth="1"/>
    <col min="3849" max="3849" width="13.44140625" style="32" customWidth="1"/>
    <col min="3850" max="3852" width="21" style="32" customWidth="1"/>
    <col min="3853" max="3853" width="13.44140625" style="32"/>
    <col min="3854" max="3854" width="21" style="32" customWidth="1"/>
    <col min="3855" max="3855" width="2.33203125" style="32" customWidth="1"/>
    <col min="3856" max="3858" width="21" style="32" customWidth="1"/>
    <col min="3859" max="3859" width="13.44140625" style="32"/>
    <col min="3860" max="3860" width="21" style="32" customWidth="1"/>
    <col min="3861" max="4101" width="13.44140625" style="32"/>
    <col min="4102" max="4102" width="16.33203125" style="32" customWidth="1"/>
    <col min="4103" max="4103" width="3.44140625" style="32" customWidth="1"/>
    <col min="4104" max="4104" width="40.44140625" style="32" customWidth="1"/>
    <col min="4105" max="4105" width="13.44140625" style="32" customWidth="1"/>
    <col min="4106" max="4108" width="21" style="32" customWidth="1"/>
    <col min="4109" max="4109" width="13.44140625" style="32"/>
    <col min="4110" max="4110" width="21" style="32" customWidth="1"/>
    <col min="4111" max="4111" width="2.33203125" style="32" customWidth="1"/>
    <col min="4112" max="4114" width="21" style="32" customWidth="1"/>
    <col min="4115" max="4115" width="13.44140625" style="32"/>
    <col min="4116" max="4116" width="21" style="32" customWidth="1"/>
    <col min="4117" max="4357" width="13.44140625" style="32"/>
    <col min="4358" max="4358" width="16.33203125" style="32" customWidth="1"/>
    <col min="4359" max="4359" width="3.44140625" style="32" customWidth="1"/>
    <col min="4360" max="4360" width="40.44140625" style="32" customWidth="1"/>
    <col min="4361" max="4361" width="13.44140625" style="32" customWidth="1"/>
    <col min="4362" max="4364" width="21" style="32" customWidth="1"/>
    <col min="4365" max="4365" width="13.44140625" style="32"/>
    <col min="4366" max="4366" width="21" style="32" customWidth="1"/>
    <col min="4367" max="4367" width="2.33203125" style="32" customWidth="1"/>
    <col min="4368" max="4370" width="21" style="32" customWidth="1"/>
    <col min="4371" max="4371" width="13.44140625" style="32"/>
    <col min="4372" max="4372" width="21" style="32" customWidth="1"/>
    <col min="4373" max="4613" width="13.44140625" style="32"/>
    <col min="4614" max="4614" width="16.33203125" style="32" customWidth="1"/>
    <col min="4615" max="4615" width="3.44140625" style="32" customWidth="1"/>
    <col min="4616" max="4616" width="40.44140625" style="32" customWidth="1"/>
    <col min="4617" max="4617" width="13.44140625" style="32" customWidth="1"/>
    <col min="4618" max="4620" width="21" style="32" customWidth="1"/>
    <col min="4621" max="4621" width="13.44140625" style="32"/>
    <col min="4622" max="4622" width="21" style="32" customWidth="1"/>
    <col min="4623" max="4623" width="2.33203125" style="32" customWidth="1"/>
    <col min="4624" max="4626" width="21" style="32" customWidth="1"/>
    <col min="4627" max="4627" width="13.44140625" style="32"/>
    <col min="4628" max="4628" width="21" style="32" customWidth="1"/>
    <col min="4629" max="4869" width="13.44140625" style="32"/>
    <col min="4870" max="4870" width="16.33203125" style="32" customWidth="1"/>
    <col min="4871" max="4871" width="3.44140625" style="32" customWidth="1"/>
    <col min="4872" max="4872" width="40.44140625" style="32" customWidth="1"/>
    <col min="4873" max="4873" width="13.44140625" style="32" customWidth="1"/>
    <col min="4874" max="4876" width="21" style="32" customWidth="1"/>
    <col min="4877" max="4877" width="13.44140625" style="32"/>
    <col min="4878" max="4878" width="21" style="32" customWidth="1"/>
    <col min="4879" max="4879" width="2.33203125" style="32" customWidth="1"/>
    <col min="4880" max="4882" width="21" style="32" customWidth="1"/>
    <col min="4883" max="4883" width="13.44140625" style="32"/>
    <col min="4884" max="4884" width="21" style="32" customWidth="1"/>
    <col min="4885" max="5125" width="13.44140625" style="32"/>
    <col min="5126" max="5126" width="16.33203125" style="32" customWidth="1"/>
    <col min="5127" max="5127" width="3.44140625" style="32" customWidth="1"/>
    <col min="5128" max="5128" width="40.44140625" style="32" customWidth="1"/>
    <col min="5129" max="5129" width="13.44140625" style="32" customWidth="1"/>
    <col min="5130" max="5132" width="21" style="32" customWidth="1"/>
    <col min="5133" max="5133" width="13.44140625" style="32"/>
    <col min="5134" max="5134" width="21" style="32" customWidth="1"/>
    <col min="5135" max="5135" width="2.33203125" style="32" customWidth="1"/>
    <col min="5136" max="5138" width="21" style="32" customWidth="1"/>
    <col min="5139" max="5139" width="13.44140625" style="32"/>
    <col min="5140" max="5140" width="21" style="32" customWidth="1"/>
    <col min="5141" max="5381" width="13.44140625" style="32"/>
    <col min="5382" max="5382" width="16.33203125" style="32" customWidth="1"/>
    <col min="5383" max="5383" width="3.44140625" style="32" customWidth="1"/>
    <col min="5384" max="5384" width="40.44140625" style="32" customWidth="1"/>
    <col min="5385" max="5385" width="13.44140625" style="32" customWidth="1"/>
    <col min="5386" max="5388" width="21" style="32" customWidth="1"/>
    <col min="5389" max="5389" width="13.44140625" style="32"/>
    <col min="5390" max="5390" width="21" style="32" customWidth="1"/>
    <col min="5391" max="5391" width="2.33203125" style="32" customWidth="1"/>
    <col min="5392" max="5394" width="21" style="32" customWidth="1"/>
    <col min="5395" max="5395" width="13.44140625" style="32"/>
    <col min="5396" max="5396" width="21" style="32" customWidth="1"/>
    <col min="5397" max="5637" width="13.44140625" style="32"/>
    <col min="5638" max="5638" width="16.33203125" style="32" customWidth="1"/>
    <col min="5639" max="5639" width="3.44140625" style="32" customWidth="1"/>
    <col min="5640" max="5640" width="40.44140625" style="32" customWidth="1"/>
    <col min="5641" max="5641" width="13.44140625" style="32" customWidth="1"/>
    <col min="5642" max="5644" width="21" style="32" customWidth="1"/>
    <col min="5645" max="5645" width="13.44140625" style="32"/>
    <col min="5646" max="5646" width="21" style="32" customWidth="1"/>
    <col min="5647" max="5647" width="2.33203125" style="32" customWidth="1"/>
    <col min="5648" max="5650" width="21" style="32" customWidth="1"/>
    <col min="5651" max="5651" width="13.44140625" style="32"/>
    <col min="5652" max="5652" width="21" style="32" customWidth="1"/>
    <col min="5653" max="5893" width="13.44140625" style="32"/>
    <col min="5894" max="5894" width="16.33203125" style="32" customWidth="1"/>
    <col min="5895" max="5895" width="3.44140625" style="32" customWidth="1"/>
    <col min="5896" max="5896" width="40.44140625" style="32" customWidth="1"/>
    <col min="5897" max="5897" width="13.44140625" style="32" customWidth="1"/>
    <col min="5898" max="5900" width="21" style="32" customWidth="1"/>
    <col min="5901" max="5901" width="13.44140625" style="32"/>
    <col min="5902" max="5902" width="21" style="32" customWidth="1"/>
    <col min="5903" max="5903" width="2.33203125" style="32" customWidth="1"/>
    <col min="5904" max="5906" width="21" style="32" customWidth="1"/>
    <col min="5907" max="5907" width="13.44140625" style="32"/>
    <col min="5908" max="5908" width="21" style="32" customWidth="1"/>
    <col min="5909" max="6149" width="13.44140625" style="32"/>
    <col min="6150" max="6150" width="16.33203125" style="32" customWidth="1"/>
    <col min="6151" max="6151" width="3.44140625" style="32" customWidth="1"/>
    <col min="6152" max="6152" width="40.44140625" style="32" customWidth="1"/>
    <col min="6153" max="6153" width="13.44140625" style="32" customWidth="1"/>
    <col min="6154" max="6156" width="21" style="32" customWidth="1"/>
    <col min="6157" max="6157" width="13.44140625" style="32"/>
    <col min="6158" max="6158" width="21" style="32" customWidth="1"/>
    <col min="6159" max="6159" width="2.33203125" style="32" customWidth="1"/>
    <col min="6160" max="6162" width="21" style="32" customWidth="1"/>
    <col min="6163" max="6163" width="13.44140625" style="32"/>
    <col min="6164" max="6164" width="21" style="32" customWidth="1"/>
    <col min="6165" max="6405" width="13.44140625" style="32"/>
    <col min="6406" max="6406" width="16.33203125" style="32" customWidth="1"/>
    <col min="6407" max="6407" width="3.44140625" style="32" customWidth="1"/>
    <col min="6408" max="6408" width="40.44140625" style="32" customWidth="1"/>
    <col min="6409" max="6409" width="13.44140625" style="32" customWidth="1"/>
    <col min="6410" max="6412" width="21" style="32" customWidth="1"/>
    <col min="6413" max="6413" width="13.44140625" style="32"/>
    <col min="6414" max="6414" width="21" style="32" customWidth="1"/>
    <col min="6415" max="6415" width="2.33203125" style="32" customWidth="1"/>
    <col min="6416" max="6418" width="21" style="32" customWidth="1"/>
    <col min="6419" max="6419" width="13.44140625" style="32"/>
    <col min="6420" max="6420" width="21" style="32" customWidth="1"/>
    <col min="6421" max="6661" width="13.44140625" style="32"/>
    <col min="6662" max="6662" width="16.33203125" style="32" customWidth="1"/>
    <col min="6663" max="6663" width="3.44140625" style="32" customWidth="1"/>
    <col min="6664" max="6664" width="40.44140625" style="32" customWidth="1"/>
    <col min="6665" max="6665" width="13.44140625" style="32" customWidth="1"/>
    <col min="6666" max="6668" width="21" style="32" customWidth="1"/>
    <col min="6669" max="6669" width="13.44140625" style="32"/>
    <col min="6670" max="6670" width="21" style="32" customWidth="1"/>
    <col min="6671" max="6671" width="2.33203125" style="32" customWidth="1"/>
    <col min="6672" max="6674" width="21" style="32" customWidth="1"/>
    <col min="6675" max="6675" width="13.44140625" style="32"/>
    <col min="6676" max="6676" width="21" style="32" customWidth="1"/>
    <col min="6677" max="6917" width="13.44140625" style="32"/>
    <col min="6918" max="6918" width="16.33203125" style="32" customWidth="1"/>
    <col min="6919" max="6919" width="3.44140625" style="32" customWidth="1"/>
    <col min="6920" max="6920" width="40.44140625" style="32" customWidth="1"/>
    <col min="6921" max="6921" width="13.44140625" style="32" customWidth="1"/>
    <col min="6922" max="6924" width="21" style="32" customWidth="1"/>
    <col min="6925" max="6925" width="13.44140625" style="32"/>
    <col min="6926" max="6926" width="21" style="32" customWidth="1"/>
    <col min="6927" max="6927" width="2.33203125" style="32" customWidth="1"/>
    <col min="6928" max="6930" width="21" style="32" customWidth="1"/>
    <col min="6931" max="6931" width="13.44140625" style="32"/>
    <col min="6932" max="6932" width="21" style="32" customWidth="1"/>
    <col min="6933" max="7173" width="13.44140625" style="32"/>
    <col min="7174" max="7174" width="16.33203125" style="32" customWidth="1"/>
    <col min="7175" max="7175" width="3.44140625" style="32" customWidth="1"/>
    <col min="7176" max="7176" width="40.44140625" style="32" customWidth="1"/>
    <col min="7177" max="7177" width="13.44140625" style="32" customWidth="1"/>
    <col min="7178" max="7180" width="21" style="32" customWidth="1"/>
    <col min="7181" max="7181" width="13.44140625" style="32"/>
    <col min="7182" max="7182" width="21" style="32" customWidth="1"/>
    <col min="7183" max="7183" width="2.33203125" style="32" customWidth="1"/>
    <col min="7184" max="7186" width="21" style="32" customWidth="1"/>
    <col min="7187" max="7187" width="13.44140625" style="32"/>
    <col min="7188" max="7188" width="21" style="32" customWidth="1"/>
    <col min="7189" max="7429" width="13.44140625" style="32"/>
    <col min="7430" max="7430" width="16.33203125" style="32" customWidth="1"/>
    <col min="7431" max="7431" width="3.44140625" style="32" customWidth="1"/>
    <col min="7432" max="7432" width="40.44140625" style="32" customWidth="1"/>
    <col min="7433" max="7433" width="13.44140625" style="32" customWidth="1"/>
    <col min="7434" max="7436" width="21" style="32" customWidth="1"/>
    <col min="7437" max="7437" width="13.44140625" style="32"/>
    <col min="7438" max="7438" width="21" style="32" customWidth="1"/>
    <col min="7439" max="7439" width="2.33203125" style="32" customWidth="1"/>
    <col min="7440" max="7442" width="21" style="32" customWidth="1"/>
    <col min="7443" max="7443" width="13.44140625" style="32"/>
    <col min="7444" max="7444" width="21" style="32" customWidth="1"/>
    <col min="7445" max="7685" width="13.44140625" style="32"/>
    <col min="7686" max="7686" width="16.33203125" style="32" customWidth="1"/>
    <col min="7687" max="7687" width="3.44140625" style="32" customWidth="1"/>
    <col min="7688" max="7688" width="40.44140625" style="32" customWidth="1"/>
    <col min="7689" max="7689" width="13.44140625" style="32" customWidth="1"/>
    <col min="7690" max="7692" width="21" style="32" customWidth="1"/>
    <col min="7693" max="7693" width="13.44140625" style="32"/>
    <col min="7694" max="7694" width="21" style="32" customWidth="1"/>
    <col min="7695" max="7695" width="2.33203125" style="32" customWidth="1"/>
    <col min="7696" max="7698" width="21" style="32" customWidth="1"/>
    <col min="7699" max="7699" width="13.44140625" style="32"/>
    <col min="7700" max="7700" width="21" style="32" customWidth="1"/>
    <col min="7701" max="7941" width="13.44140625" style="32"/>
    <col min="7942" max="7942" width="16.33203125" style="32" customWidth="1"/>
    <col min="7943" max="7943" width="3.44140625" style="32" customWidth="1"/>
    <col min="7944" max="7944" width="40.44140625" style="32" customWidth="1"/>
    <col min="7945" max="7945" width="13.44140625" style="32" customWidth="1"/>
    <col min="7946" max="7948" width="21" style="32" customWidth="1"/>
    <col min="7949" max="7949" width="13.44140625" style="32"/>
    <col min="7950" max="7950" width="21" style="32" customWidth="1"/>
    <col min="7951" max="7951" width="2.33203125" style="32" customWidth="1"/>
    <col min="7952" max="7954" width="21" style="32" customWidth="1"/>
    <col min="7955" max="7955" width="13.44140625" style="32"/>
    <col min="7956" max="7956" width="21" style="32" customWidth="1"/>
    <col min="7957" max="8197" width="13.44140625" style="32"/>
    <col min="8198" max="8198" width="16.33203125" style="32" customWidth="1"/>
    <col min="8199" max="8199" width="3.44140625" style="32" customWidth="1"/>
    <col min="8200" max="8200" width="40.44140625" style="32" customWidth="1"/>
    <col min="8201" max="8201" width="13.44140625" style="32" customWidth="1"/>
    <col min="8202" max="8204" width="21" style="32" customWidth="1"/>
    <col min="8205" max="8205" width="13.44140625" style="32"/>
    <col min="8206" max="8206" width="21" style="32" customWidth="1"/>
    <col min="8207" max="8207" width="2.33203125" style="32" customWidth="1"/>
    <col min="8208" max="8210" width="21" style="32" customWidth="1"/>
    <col min="8211" max="8211" width="13.44140625" style="32"/>
    <col min="8212" max="8212" width="21" style="32" customWidth="1"/>
    <col min="8213" max="8453" width="13.44140625" style="32"/>
    <col min="8454" max="8454" width="16.33203125" style="32" customWidth="1"/>
    <col min="8455" max="8455" width="3.44140625" style="32" customWidth="1"/>
    <col min="8456" max="8456" width="40.44140625" style="32" customWidth="1"/>
    <col min="8457" max="8457" width="13.44140625" style="32" customWidth="1"/>
    <col min="8458" max="8460" width="21" style="32" customWidth="1"/>
    <col min="8461" max="8461" width="13.44140625" style="32"/>
    <col min="8462" max="8462" width="21" style="32" customWidth="1"/>
    <col min="8463" max="8463" width="2.33203125" style="32" customWidth="1"/>
    <col min="8464" max="8466" width="21" style="32" customWidth="1"/>
    <col min="8467" max="8467" width="13.44140625" style="32"/>
    <col min="8468" max="8468" width="21" style="32" customWidth="1"/>
    <col min="8469" max="8709" width="13.44140625" style="32"/>
    <col min="8710" max="8710" width="16.33203125" style="32" customWidth="1"/>
    <col min="8711" max="8711" width="3.44140625" style="32" customWidth="1"/>
    <col min="8712" max="8712" width="40.44140625" style="32" customWidth="1"/>
    <col min="8713" max="8713" width="13.44140625" style="32" customWidth="1"/>
    <col min="8714" max="8716" width="21" style="32" customWidth="1"/>
    <col min="8717" max="8717" width="13.44140625" style="32"/>
    <col min="8718" max="8718" width="21" style="32" customWidth="1"/>
    <col min="8719" max="8719" width="2.33203125" style="32" customWidth="1"/>
    <col min="8720" max="8722" width="21" style="32" customWidth="1"/>
    <col min="8723" max="8723" width="13.44140625" style="32"/>
    <col min="8724" max="8724" width="21" style="32" customWidth="1"/>
    <col min="8725" max="8965" width="13.44140625" style="32"/>
    <col min="8966" max="8966" width="16.33203125" style="32" customWidth="1"/>
    <col min="8967" max="8967" width="3.44140625" style="32" customWidth="1"/>
    <col min="8968" max="8968" width="40.44140625" style="32" customWidth="1"/>
    <col min="8969" max="8969" width="13.44140625" style="32" customWidth="1"/>
    <col min="8970" max="8972" width="21" style="32" customWidth="1"/>
    <col min="8973" max="8973" width="13.44140625" style="32"/>
    <col min="8974" max="8974" width="21" style="32" customWidth="1"/>
    <col min="8975" max="8975" width="2.33203125" style="32" customWidth="1"/>
    <col min="8976" max="8978" width="21" style="32" customWidth="1"/>
    <col min="8979" max="8979" width="13.44140625" style="32"/>
    <col min="8980" max="8980" width="21" style="32" customWidth="1"/>
    <col min="8981" max="9221" width="13.44140625" style="32"/>
    <col min="9222" max="9222" width="16.33203125" style="32" customWidth="1"/>
    <col min="9223" max="9223" width="3.44140625" style="32" customWidth="1"/>
    <col min="9224" max="9224" width="40.44140625" style="32" customWidth="1"/>
    <col min="9225" max="9225" width="13.44140625" style="32" customWidth="1"/>
    <col min="9226" max="9228" width="21" style="32" customWidth="1"/>
    <col min="9229" max="9229" width="13.44140625" style="32"/>
    <col min="9230" max="9230" width="21" style="32" customWidth="1"/>
    <col min="9231" max="9231" width="2.33203125" style="32" customWidth="1"/>
    <col min="9232" max="9234" width="21" style="32" customWidth="1"/>
    <col min="9235" max="9235" width="13.44140625" style="32"/>
    <col min="9236" max="9236" width="21" style="32" customWidth="1"/>
    <col min="9237" max="9477" width="13.44140625" style="32"/>
    <col min="9478" max="9478" width="16.33203125" style="32" customWidth="1"/>
    <col min="9479" max="9479" width="3.44140625" style="32" customWidth="1"/>
    <col min="9480" max="9480" width="40.44140625" style="32" customWidth="1"/>
    <col min="9481" max="9481" width="13.44140625" style="32" customWidth="1"/>
    <col min="9482" max="9484" width="21" style="32" customWidth="1"/>
    <col min="9485" max="9485" width="13.44140625" style="32"/>
    <col min="9486" max="9486" width="21" style="32" customWidth="1"/>
    <col min="9487" max="9487" width="2.33203125" style="32" customWidth="1"/>
    <col min="9488" max="9490" width="21" style="32" customWidth="1"/>
    <col min="9491" max="9491" width="13.44140625" style="32"/>
    <col min="9492" max="9492" width="21" style="32" customWidth="1"/>
    <col min="9493" max="9733" width="13.44140625" style="32"/>
    <col min="9734" max="9734" width="16.33203125" style="32" customWidth="1"/>
    <col min="9735" max="9735" width="3.44140625" style="32" customWidth="1"/>
    <col min="9736" max="9736" width="40.44140625" style="32" customWidth="1"/>
    <col min="9737" max="9737" width="13.44140625" style="32" customWidth="1"/>
    <col min="9738" max="9740" width="21" style="32" customWidth="1"/>
    <col min="9741" max="9741" width="13.44140625" style="32"/>
    <col min="9742" max="9742" width="21" style="32" customWidth="1"/>
    <col min="9743" max="9743" width="2.33203125" style="32" customWidth="1"/>
    <col min="9744" max="9746" width="21" style="32" customWidth="1"/>
    <col min="9747" max="9747" width="13.44140625" style="32"/>
    <col min="9748" max="9748" width="21" style="32" customWidth="1"/>
    <col min="9749" max="9989" width="13.44140625" style="32"/>
    <col min="9990" max="9990" width="16.33203125" style="32" customWidth="1"/>
    <col min="9991" max="9991" width="3.44140625" style="32" customWidth="1"/>
    <col min="9992" max="9992" width="40.44140625" style="32" customWidth="1"/>
    <col min="9993" max="9993" width="13.44140625" style="32" customWidth="1"/>
    <col min="9994" max="9996" width="21" style="32" customWidth="1"/>
    <col min="9997" max="9997" width="13.44140625" style="32"/>
    <col min="9998" max="9998" width="21" style="32" customWidth="1"/>
    <col min="9999" max="9999" width="2.33203125" style="32" customWidth="1"/>
    <col min="10000" max="10002" width="21" style="32" customWidth="1"/>
    <col min="10003" max="10003" width="13.44140625" style="32"/>
    <col min="10004" max="10004" width="21" style="32" customWidth="1"/>
    <col min="10005" max="10245" width="13.44140625" style="32"/>
    <col min="10246" max="10246" width="16.33203125" style="32" customWidth="1"/>
    <col min="10247" max="10247" width="3.44140625" style="32" customWidth="1"/>
    <col min="10248" max="10248" width="40.44140625" style="32" customWidth="1"/>
    <col min="10249" max="10249" width="13.44140625" style="32" customWidth="1"/>
    <col min="10250" max="10252" width="21" style="32" customWidth="1"/>
    <col min="10253" max="10253" width="13.44140625" style="32"/>
    <col min="10254" max="10254" width="21" style="32" customWidth="1"/>
    <col min="10255" max="10255" width="2.33203125" style="32" customWidth="1"/>
    <col min="10256" max="10258" width="21" style="32" customWidth="1"/>
    <col min="10259" max="10259" width="13.44140625" style="32"/>
    <col min="10260" max="10260" width="21" style="32" customWidth="1"/>
    <col min="10261" max="10501" width="13.44140625" style="32"/>
    <col min="10502" max="10502" width="16.33203125" style="32" customWidth="1"/>
    <col min="10503" max="10503" width="3.44140625" style="32" customWidth="1"/>
    <col min="10504" max="10504" width="40.44140625" style="32" customWidth="1"/>
    <col min="10505" max="10505" width="13.44140625" style="32" customWidth="1"/>
    <col min="10506" max="10508" width="21" style="32" customWidth="1"/>
    <col min="10509" max="10509" width="13.44140625" style="32"/>
    <col min="10510" max="10510" width="21" style="32" customWidth="1"/>
    <col min="10511" max="10511" width="2.33203125" style="32" customWidth="1"/>
    <col min="10512" max="10514" width="21" style="32" customWidth="1"/>
    <col min="10515" max="10515" width="13.44140625" style="32"/>
    <col min="10516" max="10516" width="21" style="32" customWidth="1"/>
    <col min="10517" max="10757" width="13.44140625" style="32"/>
    <col min="10758" max="10758" width="16.33203125" style="32" customWidth="1"/>
    <col min="10759" max="10759" width="3.44140625" style="32" customWidth="1"/>
    <col min="10760" max="10760" width="40.44140625" style="32" customWidth="1"/>
    <col min="10761" max="10761" width="13.44140625" style="32" customWidth="1"/>
    <col min="10762" max="10764" width="21" style="32" customWidth="1"/>
    <col min="10765" max="10765" width="13.44140625" style="32"/>
    <col min="10766" max="10766" width="21" style="32" customWidth="1"/>
    <col min="10767" max="10767" width="2.33203125" style="32" customWidth="1"/>
    <col min="10768" max="10770" width="21" style="32" customWidth="1"/>
    <col min="10771" max="10771" width="13.44140625" style="32"/>
    <col min="10772" max="10772" width="21" style="32" customWidth="1"/>
    <col min="10773" max="11013" width="13.44140625" style="32"/>
    <col min="11014" max="11014" width="16.33203125" style="32" customWidth="1"/>
    <col min="11015" max="11015" width="3.44140625" style="32" customWidth="1"/>
    <col min="11016" max="11016" width="40.44140625" style="32" customWidth="1"/>
    <col min="11017" max="11017" width="13.44140625" style="32" customWidth="1"/>
    <col min="11018" max="11020" width="21" style="32" customWidth="1"/>
    <col min="11021" max="11021" width="13.44140625" style="32"/>
    <col min="11022" max="11022" width="21" style="32" customWidth="1"/>
    <col min="11023" max="11023" width="2.33203125" style="32" customWidth="1"/>
    <col min="11024" max="11026" width="21" style="32" customWidth="1"/>
    <col min="11027" max="11027" width="13.44140625" style="32"/>
    <col min="11028" max="11028" width="21" style="32" customWidth="1"/>
    <col min="11029" max="11269" width="13.44140625" style="32"/>
    <col min="11270" max="11270" width="16.33203125" style="32" customWidth="1"/>
    <col min="11271" max="11271" width="3.44140625" style="32" customWidth="1"/>
    <col min="11272" max="11272" width="40.44140625" style="32" customWidth="1"/>
    <col min="11273" max="11273" width="13.44140625" style="32" customWidth="1"/>
    <col min="11274" max="11276" width="21" style="32" customWidth="1"/>
    <col min="11277" max="11277" width="13.44140625" style="32"/>
    <col min="11278" max="11278" width="21" style="32" customWidth="1"/>
    <col min="11279" max="11279" width="2.33203125" style="32" customWidth="1"/>
    <col min="11280" max="11282" width="21" style="32" customWidth="1"/>
    <col min="11283" max="11283" width="13.44140625" style="32"/>
    <col min="11284" max="11284" width="21" style="32" customWidth="1"/>
    <col min="11285" max="11525" width="13.44140625" style="32"/>
    <col min="11526" max="11526" width="16.33203125" style="32" customWidth="1"/>
    <col min="11527" max="11527" width="3.44140625" style="32" customWidth="1"/>
    <col min="11528" max="11528" width="40.44140625" style="32" customWidth="1"/>
    <col min="11529" max="11529" width="13.44140625" style="32" customWidth="1"/>
    <col min="11530" max="11532" width="21" style="32" customWidth="1"/>
    <col min="11533" max="11533" width="13.44140625" style="32"/>
    <col min="11534" max="11534" width="21" style="32" customWidth="1"/>
    <col min="11535" max="11535" width="2.33203125" style="32" customWidth="1"/>
    <col min="11536" max="11538" width="21" style="32" customWidth="1"/>
    <col min="11539" max="11539" width="13.44140625" style="32"/>
    <col min="11540" max="11540" width="21" style="32" customWidth="1"/>
    <col min="11541" max="11781" width="13.44140625" style="32"/>
    <col min="11782" max="11782" width="16.33203125" style="32" customWidth="1"/>
    <col min="11783" max="11783" width="3.44140625" style="32" customWidth="1"/>
    <col min="11784" max="11784" width="40.44140625" style="32" customWidth="1"/>
    <col min="11785" max="11785" width="13.44140625" style="32" customWidth="1"/>
    <col min="11786" max="11788" width="21" style="32" customWidth="1"/>
    <col min="11789" max="11789" width="13.44140625" style="32"/>
    <col min="11790" max="11790" width="21" style="32" customWidth="1"/>
    <col min="11791" max="11791" width="2.33203125" style="32" customWidth="1"/>
    <col min="11792" max="11794" width="21" style="32" customWidth="1"/>
    <col min="11795" max="11795" width="13.44140625" style="32"/>
    <col min="11796" max="11796" width="21" style="32" customWidth="1"/>
    <col min="11797" max="12037" width="13.44140625" style="32"/>
    <col min="12038" max="12038" width="16.33203125" style="32" customWidth="1"/>
    <col min="12039" max="12039" width="3.44140625" style="32" customWidth="1"/>
    <col min="12040" max="12040" width="40.44140625" style="32" customWidth="1"/>
    <col min="12041" max="12041" width="13.44140625" style="32" customWidth="1"/>
    <col min="12042" max="12044" width="21" style="32" customWidth="1"/>
    <col min="12045" max="12045" width="13.44140625" style="32"/>
    <col min="12046" max="12046" width="21" style="32" customWidth="1"/>
    <col min="12047" max="12047" width="2.33203125" style="32" customWidth="1"/>
    <col min="12048" max="12050" width="21" style="32" customWidth="1"/>
    <col min="12051" max="12051" width="13.44140625" style="32"/>
    <col min="12052" max="12052" width="21" style="32" customWidth="1"/>
    <col min="12053" max="12293" width="13.44140625" style="32"/>
    <col min="12294" max="12294" width="16.33203125" style="32" customWidth="1"/>
    <col min="12295" max="12295" width="3.44140625" style="32" customWidth="1"/>
    <col min="12296" max="12296" width="40.44140625" style="32" customWidth="1"/>
    <col min="12297" max="12297" width="13.44140625" style="32" customWidth="1"/>
    <col min="12298" max="12300" width="21" style="32" customWidth="1"/>
    <col min="12301" max="12301" width="13.44140625" style="32"/>
    <col min="12302" max="12302" width="21" style="32" customWidth="1"/>
    <col min="12303" max="12303" width="2.33203125" style="32" customWidth="1"/>
    <col min="12304" max="12306" width="21" style="32" customWidth="1"/>
    <col min="12307" max="12307" width="13.44140625" style="32"/>
    <col min="12308" max="12308" width="21" style="32" customWidth="1"/>
    <col min="12309" max="12549" width="13.44140625" style="32"/>
    <col min="12550" max="12550" width="16.33203125" style="32" customWidth="1"/>
    <col min="12551" max="12551" width="3.44140625" style="32" customWidth="1"/>
    <col min="12552" max="12552" width="40.44140625" style="32" customWidth="1"/>
    <col min="12553" max="12553" width="13.44140625" style="32" customWidth="1"/>
    <col min="12554" max="12556" width="21" style="32" customWidth="1"/>
    <col min="12557" max="12557" width="13.44140625" style="32"/>
    <col min="12558" max="12558" width="21" style="32" customWidth="1"/>
    <col min="12559" max="12559" width="2.33203125" style="32" customWidth="1"/>
    <col min="12560" max="12562" width="21" style="32" customWidth="1"/>
    <col min="12563" max="12563" width="13.44140625" style="32"/>
    <col min="12564" max="12564" width="21" style="32" customWidth="1"/>
    <col min="12565" max="12805" width="13.44140625" style="32"/>
    <col min="12806" max="12806" width="16.33203125" style="32" customWidth="1"/>
    <col min="12807" max="12807" width="3.44140625" style="32" customWidth="1"/>
    <col min="12808" max="12808" width="40.44140625" style="32" customWidth="1"/>
    <col min="12809" max="12809" width="13.44140625" style="32" customWidth="1"/>
    <col min="12810" max="12812" width="21" style="32" customWidth="1"/>
    <col min="12813" max="12813" width="13.44140625" style="32"/>
    <col min="12814" max="12814" width="21" style="32" customWidth="1"/>
    <col min="12815" max="12815" width="2.33203125" style="32" customWidth="1"/>
    <col min="12816" max="12818" width="21" style="32" customWidth="1"/>
    <col min="12819" max="12819" width="13.44140625" style="32"/>
    <col min="12820" max="12820" width="21" style="32" customWidth="1"/>
    <col min="12821" max="13061" width="13.44140625" style="32"/>
    <col min="13062" max="13062" width="16.33203125" style="32" customWidth="1"/>
    <col min="13063" max="13063" width="3.44140625" style="32" customWidth="1"/>
    <col min="13064" max="13064" width="40.44140625" style="32" customWidth="1"/>
    <col min="13065" max="13065" width="13.44140625" style="32" customWidth="1"/>
    <col min="13066" max="13068" width="21" style="32" customWidth="1"/>
    <col min="13069" max="13069" width="13.44140625" style="32"/>
    <col min="13070" max="13070" width="21" style="32" customWidth="1"/>
    <col min="13071" max="13071" width="2.33203125" style="32" customWidth="1"/>
    <col min="13072" max="13074" width="21" style="32" customWidth="1"/>
    <col min="13075" max="13075" width="13.44140625" style="32"/>
    <col min="13076" max="13076" width="21" style="32" customWidth="1"/>
    <col min="13077" max="13317" width="13.44140625" style="32"/>
    <col min="13318" max="13318" width="16.33203125" style="32" customWidth="1"/>
    <col min="13319" max="13319" width="3.44140625" style="32" customWidth="1"/>
    <col min="13320" max="13320" width="40.44140625" style="32" customWidth="1"/>
    <col min="13321" max="13321" width="13.44140625" style="32" customWidth="1"/>
    <col min="13322" max="13324" width="21" style="32" customWidth="1"/>
    <col min="13325" max="13325" width="13.44140625" style="32"/>
    <col min="13326" max="13326" width="21" style="32" customWidth="1"/>
    <col min="13327" max="13327" width="2.33203125" style="32" customWidth="1"/>
    <col min="13328" max="13330" width="21" style="32" customWidth="1"/>
    <col min="13331" max="13331" width="13.44140625" style="32"/>
    <col min="13332" max="13332" width="21" style="32" customWidth="1"/>
    <col min="13333" max="13573" width="13.44140625" style="32"/>
    <col min="13574" max="13574" width="16.33203125" style="32" customWidth="1"/>
    <col min="13575" max="13575" width="3.44140625" style="32" customWidth="1"/>
    <col min="13576" max="13576" width="40.44140625" style="32" customWidth="1"/>
    <col min="13577" max="13577" width="13.44140625" style="32" customWidth="1"/>
    <col min="13578" max="13580" width="21" style="32" customWidth="1"/>
    <col min="13581" max="13581" width="13.44140625" style="32"/>
    <col min="13582" max="13582" width="21" style="32" customWidth="1"/>
    <col min="13583" max="13583" width="2.33203125" style="32" customWidth="1"/>
    <col min="13584" max="13586" width="21" style="32" customWidth="1"/>
    <col min="13587" max="13587" width="13.44140625" style="32"/>
    <col min="13588" max="13588" width="21" style="32" customWidth="1"/>
    <col min="13589" max="13829" width="13.44140625" style="32"/>
    <col min="13830" max="13830" width="16.33203125" style="32" customWidth="1"/>
    <col min="13831" max="13831" width="3.44140625" style="32" customWidth="1"/>
    <col min="13832" max="13832" width="40.44140625" style="32" customWidth="1"/>
    <col min="13833" max="13833" width="13.44140625" style="32" customWidth="1"/>
    <col min="13834" max="13836" width="21" style="32" customWidth="1"/>
    <col min="13837" max="13837" width="13.44140625" style="32"/>
    <col min="13838" max="13838" width="21" style="32" customWidth="1"/>
    <col min="13839" max="13839" width="2.33203125" style="32" customWidth="1"/>
    <col min="13840" max="13842" width="21" style="32" customWidth="1"/>
    <col min="13843" max="13843" width="13.44140625" style="32"/>
    <col min="13844" max="13844" width="21" style="32" customWidth="1"/>
    <col min="13845" max="14085" width="13.44140625" style="32"/>
    <col min="14086" max="14086" width="16.33203125" style="32" customWidth="1"/>
    <col min="14087" max="14087" width="3.44140625" style="32" customWidth="1"/>
    <col min="14088" max="14088" width="40.44140625" style="32" customWidth="1"/>
    <col min="14089" max="14089" width="13.44140625" style="32" customWidth="1"/>
    <col min="14090" max="14092" width="21" style="32" customWidth="1"/>
    <col min="14093" max="14093" width="13.44140625" style="32"/>
    <col min="14094" max="14094" width="21" style="32" customWidth="1"/>
    <col min="14095" max="14095" width="2.33203125" style="32" customWidth="1"/>
    <col min="14096" max="14098" width="21" style="32" customWidth="1"/>
    <col min="14099" max="14099" width="13.44140625" style="32"/>
    <col min="14100" max="14100" width="21" style="32" customWidth="1"/>
    <col min="14101" max="14341" width="13.44140625" style="32"/>
    <col min="14342" max="14342" width="16.33203125" style="32" customWidth="1"/>
    <col min="14343" max="14343" width="3.44140625" style="32" customWidth="1"/>
    <col min="14344" max="14344" width="40.44140625" style="32" customWidth="1"/>
    <col min="14345" max="14345" width="13.44140625" style="32" customWidth="1"/>
    <col min="14346" max="14348" width="21" style="32" customWidth="1"/>
    <col min="14349" max="14349" width="13.44140625" style="32"/>
    <col min="14350" max="14350" width="21" style="32" customWidth="1"/>
    <col min="14351" max="14351" width="2.33203125" style="32" customWidth="1"/>
    <col min="14352" max="14354" width="21" style="32" customWidth="1"/>
    <col min="14355" max="14355" width="13.44140625" style="32"/>
    <col min="14356" max="14356" width="21" style="32" customWidth="1"/>
    <col min="14357" max="14597" width="13.44140625" style="32"/>
    <col min="14598" max="14598" width="16.33203125" style="32" customWidth="1"/>
    <col min="14599" max="14599" width="3.44140625" style="32" customWidth="1"/>
    <col min="14600" max="14600" width="40.44140625" style="32" customWidth="1"/>
    <col min="14601" max="14601" width="13.44140625" style="32" customWidth="1"/>
    <col min="14602" max="14604" width="21" style="32" customWidth="1"/>
    <col min="14605" max="14605" width="13.44140625" style="32"/>
    <col min="14606" max="14606" width="21" style="32" customWidth="1"/>
    <col min="14607" max="14607" width="2.33203125" style="32" customWidth="1"/>
    <col min="14608" max="14610" width="21" style="32" customWidth="1"/>
    <col min="14611" max="14611" width="13.44140625" style="32"/>
    <col min="14612" max="14612" width="21" style="32" customWidth="1"/>
    <col min="14613" max="14853" width="13.44140625" style="32"/>
    <col min="14854" max="14854" width="16.33203125" style="32" customWidth="1"/>
    <col min="14855" max="14855" width="3.44140625" style="32" customWidth="1"/>
    <col min="14856" max="14856" width="40.44140625" style="32" customWidth="1"/>
    <col min="14857" max="14857" width="13.44140625" style="32" customWidth="1"/>
    <col min="14858" max="14860" width="21" style="32" customWidth="1"/>
    <col min="14861" max="14861" width="13.44140625" style="32"/>
    <col min="14862" max="14862" width="21" style="32" customWidth="1"/>
    <col min="14863" max="14863" width="2.33203125" style="32" customWidth="1"/>
    <col min="14864" max="14866" width="21" style="32" customWidth="1"/>
    <col min="14867" max="14867" width="13.44140625" style="32"/>
    <col min="14868" max="14868" width="21" style="32" customWidth="1"/>
    <col min="14869" max="15109" width="13.44140625" style="32"/>
    <col min="15110" max="15110" width="16.33203125" style="32" customWidth="1"/>
    <col min="15111" max="15111" width="3.44140625" style="32" customWidth="1"/>
    <col min="15112" max="15112" width="40.44140625" style="32" customWidth="1"/>
    <col min="15113" max="15113" width="13.44140625" style="32" customWidth="1"/>
    <col min="15114" max="15116" width="21" style="32" customWidth="1"/>
    <col min="15117" max="15117" width="13.44140625" style="32"/>
    <col min="15118" max="15118" width="21" style="32" customWidth="1"/>
    <col min="15119" max="15119" width="2.33203125" style="32" customWidth="1"/>
    <col min="15120" max="15122" width="21" style="32" customWidth="1"/>
    <col min="15123" max="15123" width="13.44140625" style="32"/>
    <col min="15124" max="15124" width="21" style="32" customWidth="1"/>
    <col min="15125" max="15365" width="13.44140625" style="32"/>
    <col min="15366" max="15366" width="16.33203125" style="32" customWidth="1"/>
    <col min="15367" max="15367" width="3.44140625" style="32" customWidth="1"/>
    <col min="15368" max="15368" width="40.44140625" style="32" customWidth="1"/>
    <col min="15369" max="15369" width="13.44140625" style="32" customWidth="1"/>
    <col min="15370" max="15372" width="21" style="32" customWidth="1"/>
    <col min="15373" max="15373" width="13.44140625" style="32"/>
    <col min="15374" max="15374" width="21" style="32" customWidth="1"/>
    <col min="15375" max="15375" width="2.33203125" style="32" customWidth="1"/>
    <col min="15376" max="15378" width="21" style="32" customWidth="1"/>
    <col min="15379" max="15379" width="13.44140625" style="32"/>
    <col min="15380" max="15380" width="21" style="32" customWidth="1"/>
    <col min="15381" max="15621" width="13.44140625" style="32"/>
    <col min="15622" max="15622" width="16.33203125" style="32" customWidth="1"/>
    <col min="15623" max="15623" width="3.44140625" style="32" customWidth="1"/>
    <col min="15624" max="15624" width="40.44140625" style="32" customWidth="1"/>
    <col min="15625" max="15625" width="13.44140625" style="32" customWidth="1"/>
    <col min="15626" max="15628" width="21" style="32" customWidth="1"/>
    <col min="15629" max="15629" width="13.44140625" style="32"/>
    <col min="15630" max="15630" width="21" style="32" customWidth="1"/>
    <col min="15631" max="15631" width="2.33203125" style="32" customWidth="1"/>
    <col min="15632" max="15634" width="21" style="32" customWidth="1"/>
    <col min="15635" max="15635" width="13.44140625" style="32"/>
    <col min="15636" max="15636" width="21" style="32" customWidth="1"/>
    <col min="15637" max="15877" width="13.44140625" style="32"/>
    <col min="15878" max="15878" width="16.33203125" style="32" customWidth="1"/>
    <col min="15879" max="15879" width="3.44140625" style="32" customWidth="1"/>
    <col min="15880" max="15880" width="40.44140625" style="32" customWidth="1"/>
    <col min="15881" max="15881" width="13.44140625" style="32" customWidth="1"/>
    <col min="15882" max="15884" width="21" style="32" customWidth="1"/>
    <col min="15885" max="15885" width="13.44140625" style="32"/>
    <col min="15886" max="15886" width="21" style="32" customWidth="1"/>
    <col min="15887" max="15887" width="2.33203125" style="32" customWidth="1"/>
    <col min="15888" max="15890" width="21" style="32" customWidth="1"/>
    <col min="15891" max="15891" width="13.44140625" style="32"/>
    <col min="15892" max="15892" width="21" style="32" customWidth="1"/>
    <col min="15893" max="16133" width="13.44140625" style="32"/>
    <col min="16134" max="16134" width="16.33203125" style="32" customWidth="1"/>
    <col min="16135" max="16135" width="3.44140625" style="32" customWidth="1"/>
    <col min="16136" max="16136" width="40.44140625" style="32" customWidth="1"/>
    <col min="16137" max="16137" width="13.44140625" style="32" customWidth="1"/>
    <col min="16138" max="16140" width="21" style="32" customWidth="1"/>
    <col min="16141" max="16141" width="13.44140625" style="32"/>
    <col min="16142" max="16142" width="21" style="32" customWidth="1"/>
    <col min="16143" max="16143" width="2.33203125" style="32" customWidth="1"/>
    <col min="16144" max="16146" width="21" style="32" customWidth="1"/>
    <col min="16147" max="16147" width="13.44140625" style="32"/>
    <col min="16148" max="16148" width="21" style="32" customWidth="1"/>
    <col min="16149" max="16384" width="13.44140625" style="32"/>
  </cols>
  <sheetData>
    <row r="1" spans="4:30">
      <c r="G1" s="32">
        <f>Variables!C5</f>
        <v>8</v>
      </c>
      <c r="H1" s="32" t="str">
        <f>"CYFDriver_"&amp;Variables!C7</f>
        <v>CYFDriver_2020</v>
      </c>
      <c r="J1" s="32">
        <v>1</v>
      </c>
      <c r="K1" s="32">
        <v>2</v>
      </c>
      <c r="L1" s="32">
        <v>3</v>
      </c>
      <c r="M1" s="32">
        <v>4</v>
      </c>
      <c r="N1" s="32">
        <v>5</v>
      </c>
      <c r="O1" s="32">
        <v>6</v>
      </c>
      <c r="P1" s="32">
        <v>7</v>
      </c>
      <c r="Q1" s="32">
        <v>8</v>
      </c>
      <c r="R1" s="32">
        <v>9</v>
      </c>
      <c r="S1" s="32">
        <v>10</v>
      </c>
      <c r="T1" s="32">
        <v>11</v>
      </c>
      <c r="U1" s="32">
        <v>12</v>
      </c>
    </row>
    <row r="2" spans="4:30">
      <c r="J2" s="32" t="b">
        <f>J1&lt;=$G$1</f>
        <v>1</v>
      </c>
      <c r="K2" s="32" t="b">
        <f t="shared" ref="K2:U2" si="0">K1&lt;=$G$1</f>
        <v>1</v>
      </c>
      <c r="L2" s="32" t="b">
        <f t="shared" si="0"/>
        <v>1</v>
      </c>
      <c r="M2" s="32" t="b">
        <f t="shared" si="0"/>
        <v>1</v>
      </c>
      <c r="N2" s="32" t="b">
        <f t="shared" si="0"/>
        <v>1</v>
      </c>
      <c r="O2" s="32" t="b">
        <f t="shared" si="0"/>
        <v>1</v>
      </c>
      <c r="P2" s="32" t="b">
        <f t="shared" si="0"/>
        <v>1</v>
      </c>
      <c r="Q2" s="32" t="b">
        <f t="shared" si="0"/>
        <v>1</v>
      </c>
      <c r="R2" s="32" t="b">
        <f t="shared" si="0"/>
        <v>0</v>
      </c>
      <c r="S2" s="32" t="b">
        <f t="shared" si="0"/>
        <v>0</v>
      </c>
      <c r="T2" s="32" t="b">
        <f t="shared" si="0"/>
        <v>0</v>
      </c>
      <c r="U2" s="32" t="b">
        <f t="shared" si="0"/>
        <v>0</v>
      </c>
    </row>
    <row r="3" spans="4:30" ht="15.6" thickBot="1">
      <c r="G3" s="6" t="s">
        <v>353</v>
      </c>
      <c r="H3" s="6" t="s">
        <v>120</v>
      </c>
      <c r="I3" s="6" t="s">
        <v>235</v>
      </c>
      <c r="J3" s="6" t="s">
        <v>356</v>
      </c>
      <c r="K3" s="6" t="s">
        <v>357</v>
      </c>
      <c r="L3" s="6" t="s">
        <v>358</v>
      </c>
      <c r="M3" s="6" t="s">
        <v>359</v>
      </c>
      <c r="N3" s="6" t="s">
        <v>360</v>
      </c>
      <c r="O3" s="6" t="s">
        <v>361</v>
      </c>
      <c r="P3" s="6" t="s">
        <v>362</v>
      </c>
      <c r="Q3" s="6" t="s">
        <v>363</v>
      </c>
      <c r="R3" s="6" t="s">
        <v>364</v>
      </c>
      <c r="S3" s="6" t="s">
        <v>365</v>
      </c>
      <c r="T3" s="6" t="s">
        <v>366</v>
      </c>
      <c r="U3" s="6" t="s">
        <v>367</v>
      </c>
    </row>
    <row r="4" spans="4:30" ht="16.2" thickTop="1" thickBot="1"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4:30" ht="16.2" thickTop="1" thickBot="1">
      <c r="G5" s="6" t="s">
        <v>283</v>
      </c>
      <c r="H5" s="6" t="s">
        <v>235</v>
      </c>
      <c r="I5" s="6"/>
      <c r="J5" s="6" t="str">
        <f>$H$1&amp;".KeyIP"</f>
        <v>CYFDriver_2020.KeyIP</v>
      </c>
      <c r="K5" s="6"/>
      <c r="L5" s="6" t="str">
        <f>$H$1&amp;".KeyOP"</f>
        <v>CYFDriver_2020.KeyOP</v>
      </c>
      <c r="M5" s="6"/>
      <c r="N5" s="6" t="str">
        <f>$H$1&amp;".KeyOth"</f>
        <v>CYFDriver_2020.KeyOth</v>
      </c>
      <c r="O5" s="50"/>
      <c r="P5" s="6"/>
      <c r="Q5" s="6"/>
      <c r="R5" s="44"/>
      <c r="S5" s="6"/>
      <c r="T5" s="6"/>
      <c r="U5" s="6"/>
      <c r="AB5" s="32" t="str">
        <f>IF(F5&lt;&gt;"","[DELETE]",IF(ROW()&lt;&gt;5,"[Save]",""))</f>
        <v/>
      </c>
    </row>
    <row r="6" spans="4:30" ht="16.2" thickTop="1" thickBot="1"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4:30" ht="16.2" thickTop="1" thickBot="1">
      <c r="E7" s="6"/>
      <c r="F7" s="6"/>
      <c r="G7" s="6"/>
      <c r="H7" s="6"/>
      <c r="I7" s="6"/>
      <c r="J7" s="6" t="s">
        <v>356</v>
      </c>
      <c r="K7" s="6" t="s">
        <v>357</v>
      </c>
      <c r="L7" s="6" t="s">
        <v>358</v>
      </c>
      <c r="M7" s="6" t="s">
        <v>359</v>
      </c>
      <c r="N7" s="6" t="s">
        <v>360</v>
      </c>
      <c r="O7" s="6" t="s">
        <v>361</v>
      </c>
      <c r="P7" s="6" t="s">
        <v>362</v>
      </c>
      <c r="Q7" s="6" t="s">
        <v>363</v>
      </c>
      <c r="R7" s="6" t="s">
        <v>364</v>
      </c>
      <c r="S7" s="6" t="s">
        <v>365</v>
      </c>
      <c r="T7" s="6" t="s">
        <v>366</v>
      </c>
      <c r="U7" s="6" t="s">
        <v>367</v>
      </c>
    </row>
    <row r="8" spans="4:30" ht="18" thickTop="1" thickBot="1">
      <c r="D8" s="128">
        <f>E8</f>
        <v>0</v>
      </c>
      <c r="E8" s="129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X8" s="131">
        <f>E8</f>
        <v>0</v>
      </c>
      <c r="Y8" s="131">
        <f>F8</f>
        <v>0</v>
      </c>
      <c r="Z8" s="131">
        <f>G8</f>
        <v>0</v>
      </c>
      <c r="AA8" s="130" t="str">
        <f>IF(OR(E8="",ROW()=8),"","[Save]")</f>
        <v/>
      </c>
    </row>
    <row r="9" spans="4:30" ht="16.2" thickTop="1" thickBot="1">
      <c r="J9" s="13"/>
      <c r="K9" s="13"/>
      <c r="L9" s="13"/>
      <c r="M9" s="13"/>
      <c r="N9" s="13"/>
      <c r="O9" s="13"/>
      <c r="P9" s="118"/>
      <c r="Q9" s="118"/>
      <c r="R9" s="118"/>
      <c r="S9" s="118"/>
      <c r="T9" s="118"/>
      <c r="U9" s="118"/>
    </row>
    <row r="10" spans="4:30" customFormat="1" ht="18" thickTop="1" thickBot="1">
      <c r="D10" s="128"/>
      <c r="E10" s="129" t="str">
        <f>IF(G10="","",F10&amp;"__Dept_"&amp;G10)</f>
        <v/>
      </c>
      <c r="F10" s="134" t="str">
        <f>IF(F9="","",F9)</f>
        <v/>
      </c>
      <c r="G10" s="89"/>
      <c r="H10" s="71" t="str" cm="1">
        <f t="array" ref="H10">_xll.GetData("Dept.Description","Dept = "&amp;G10,,,,"&lt; Enter Dept Code")</f>
        <v>&lt; Enter Dept Code</v>
      </c>
      <c r="I10" s="71"/>
      <c r="J10" s="89"/>
      <c r="K10" s="121"/>
      <c r="L10" s="89"/>
      <c r="M10" s="121"/>
      <c r="N10" s="89"/>
      <c r="O10" s="121"/>
      <c r="P10" s="118"/>
      <c r="Q10" s="118"/>
      <c r="R10" s="118"/>
      <c r="S10" s="118"/>
      <c r="T10" s="118"/>
      <c r="U10" s="118"/>
      <c r="X10" s="131" t="str">
        <f>E10</f>
        <v/>
      </c>
      <c r="Y10" s="131" t="str">
        <f>F10</f>
        <v/>
      </c>
      <c r="Z10" s="131" t="str">
        <f>"Dept_"&amp;G10</f>
        <v>Dept_</v>
      </c>
      <c r="AA10" s="32"/>
      <c r="AB10" s="130" t="str">
        <f>IF(OR(E10="",ROW()=10),"","[Save]")</f>
        <v/>
      </c>
    </row>
    <row r="11" spans="4:30" ht="16.2" thickTop="1" thickBot="1">
      <c r="J11" s="13"/>
      <c r="K11" s="13"/>
      <c r="L11" s="13"/>
      <c r="M11" s="13"/>
      <c r="N11" s="13"/>
      <c r="O11" s="13"/>
      <c r="P11" s="118"/>
      <c r="Q11" s="118"/>
      <c r="R11" s="118"/>
      <c r="S11" s="118"/>
      <c r="T11" s="118"/>
      <c r="U11" s="118"/>
      <c r="V11" s="13"/>
      <c r="W11" s="13"/>
      <c r="X11" s="13"/>
      <c r="Y11" s="13"/>
      <c r="Z11" s="13"/>
      <c r="AA11" s="13"/>
      <c r="AB11" s="13"/>
      <c r="AC11" s="13"/>
      <c r="AD11" s="13"/>
    </row>
    <row r="12" spans="4:30" customFormat="1" ht="18" thickTop="1" thickBot="1">
      <c r="D12" s="128"/>
      <c r="E12" s="129" t="str">
        <f>IF(G12="","",F12&amp;"__Stat_"&amp;G12)</f>
        <v/>
      </c>
      <c r="F12" s="134" t="str">
        <f>IF(F11="","",F11)</f>
        <v/>
      </c>
      <c r="G12" s="89"/>
      <c r="H12" s="89"/>
      <c r="I12" s="89"/>
      <c r="J12" s="125">
        <v>0</v>
      </c>
      <c r="K12" s="125">
        <f t="shared" ref="K12" si="1">J12</f>
        <v>0</v>
      </c>
      <c r="L12" s="125">
        <f t="shared" ref="L12" si="2">K12</f>
        <v>0</v>
      </c>
      <c r="M12" s="125">
        <f t="shared" ref="M12" si="3">L12</f>
        <v>0</v>
      </c>
      <c r="N12" s="125">
        <f t="shared" ref="N12" si="4">M12</f>
        <v>0</v>
      </c>
      <c r="O12" s="125">
        <f t="shared" ref="O12" si="5">N12</f>
        <v>0</v>
      </c>
      <c r="P12" s="125">
        <f t="shared" ref="P12" si="6">O12</f>
        <v>0</v>
      </c>
      <c r="Q12" s="125">
        <f t="shared" ref="Q12" si="7">P12</f>
        <v>0</v>
      </c>
      <c r="R12" s="125">
        <f t="shared" ref="R12" si="8">Q12</f>
        <v>0</v>
      </c>
      <c r="S12" s="125">
        <f t="shared" ref="S12" si="9">R12</f>
        <v>0</v>
      </c>
      <c r="T12" s="125">
        <f t="shared" ref="T12" si="10">S12</f>
        <v>0</v>
      </c>
      <c r="U12" s="125">
        <f t="shared" ref="U12" si="11">T12</f>
        <v>0</v>
      </c>
      <c r="X12" s="131" t="str">
        <f>E12</f>
        <v/>
      </c>
      <c r="Y12" s="131" t="str">
        <f>F12</f>
        <v/>
      </c>
      <c r="Z12" s="131">
        <f>G12</f>
        <v>0</v>
      </c>
      <c r="AA12" s="130" t="str">
        <f>IF(OR(E12="",ROW()=12),"","[Save]")</f>
        <v/>
      </c>
    </row>
    <row r="13" spans="4:30" ht="16.2" thickTop="1" thickBot="1">
      <c r="J13" s="13"/>
      <c r="K13" s="13"/>
      <c r="L13" s="13"/>
      <c r="M13" s="13"/>
      <c r="N13" s="13"/>
      <c r="O13" s="13"/>
      <c r="P13" s="118"/>
      <c r="Q13" s="118"/>
      <c r="R13" s="118"/>
      <c r="S13" s="118"/>
      <c r="T13" s="118"/>
      <c r="U13" s="118"/>
      <c r="AA13" s="32" t="str">
        <f>IF(AND(F13="",ROW()=13),"","[Save]")</f>
        <v/>
      </c>
    </row>
    <row r="14" spans="4:30" ht="15.6" thickTop="1">
      <c r="D14" s="32" t="s">
        <v>427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4:30" customFormat="1" ht="16.8">
      <c r="D15" s="32"/>
      <c r="E15" s="112"/>
      <c r="F15" s="135"/>
      <c r="G15" s="113" t="str">
        <f>"First Row for Entity "&amp;G20</f>
        <v xml:space="preserve">First Row for Entity </v>
      </c>
      <c r="H15" s="113"/>
      <c r="I15" s="113"/>
      <c r="J15" s="114"/>
      <c r="K15" s="114"/>
      <c r="L15" s="114"/>
      <c r="M15" s="115"/>
      <c r="N15" s="115"/>
      <c r="O15" s="116"/>
      <c r="P15" s="116"/>
      <c r="Q15" s="117"/>
      <c r="R15" s="117"/>
      <c r="S15" s="117"/>
      <c r="T15" s="117"/>
      <c r="U15" s="117"/>
    </row>
    <row r="16" spans="4:30" customFormat="1">
      <c r="E16" s="128"/>
      <c r="F16" s="136"/>
      <c r="G16" s="3" t="s">
        <v>353</v>
      </c>
      <c r="H16" s="3"/>
      <c r="I16" s="3"/>
      <c r="J16" s="3"/>
      <c r="K16" s="3"/>
      <c r="L16" s="3"/>
      <c r="M16" s="3"/>
      <c r="N16" s="3" t="s">
        <v>369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4:29" customFormat="1">
      <c r="E17" s="128"/>
      <c r="F17" s="136"/>
      <c r="G17" s="3" t="s">
        <v>283</v>
      </c>
      <c r="H17" s="3" t="s">
        <v>235</v>
      </c>
      <c r="I17" s="3"/>
      <c r="J17" s="3" t="s">
        <v>255</v>
      </c>
      <c r="K17" s="3"/>
      <c r="L17" s="3" t="s">
        <v>36</v>
      </c>
      <c r="M17" s="3"/>
      <c r="N17" s="3" t="s">
        <v>370</v>
      </c>
      <c r="O17" s="3"/>
      <c r="P17" s="3"/>
      <c r="Q17" s="3"/>
      <c r="R17" s="3"/>
      <c r="S17" s="3"/>
      <c r="T17" s="3"/>
      <c r="U17" s="3"/>
      <c r="V17" s="3"/>
      <c r="W17" s="3"/>
      <c r="X17" s="3" t="s">
        <v>283</v>
      </c>
      <c r="Y17" s="3" t="s">
        <v>353</v>
      </c>
      <c r="Z17" s="3" t="s">
        <v>120</v>
      </c>
      <c r="AA17" s="3" t="s">
        <v>436</v>
      </c>
      <c r="AB17" s="3" t="s">
        <v>437</v>
      </c>
      <c r="AC17" s="3"/>
    </row>
    <row r="18" spans="4:29" customFormat="1">
      <c r="E18" s="128"/>
      <c r="F18" s="136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4:29" customFormat="1" ht="19.8" thickBot="1">
      <c r="E19" s="128"/>
      <c r="F19" s="136"/>
      <c r="G19" s="119"/>
      <c r="H19" s="119" t="str" cm="1">
        <f t="array" ref="H19">IF(G20="","Enter Entity Code in C"&amp;ROW()+1,_xll.GetData("Entity.Description","Entity  = '"&amp;G20&amp;"'"))</f>
        <v>Enter Entity Code in C20</v>
      </c>
      <c r="I19" s="119"/>
      <c r="J19" s="119"/>
      <c r="K19" s="119"/>
      <c r="L19" s="119"/>
      <c r="M19" s="119"/>
      <c r="N19" s="119"/>
      <c r="O19" s="119"/>
      <c r="P19" s="118"/>
      <c r="Q19" s="118"/>
      <c r="R19" s="118"/>
      <c r="S19" s="118"/>
      <c r="T19" s="118"/>
      <c r="U19" s="118"/>
    </row>
    <row r="20" spans="4:29" customFormat="1" ht="18" thickTop="1" thickBot="1">
      <c r="D20" s="128"/>
      <c r="E20" s="129" t="str">
        <f>IF(G20="","",G20&amp;"__EntityStatDriver")</f>
        <v/>
      </c>
      <c r="F20" s="136" t="str">
        <f>G20</f>
        <v/>
      </c>
      <c r="G20" s="89" t="str">
        <f>IF(A15="","",A15)</f>
        <v/>
      </c>
      <c r="H20" s="120" t="s">
        <v>371</v>
      </c>
      <c r="I20" s="120"/>
      <c r="J20" s="89" t="str">
        <f>E27</f>
        <v/>
      </c>
      <c r="K20" s="121"/>
      <c r="L20" s="89" t="str">
        <f>E28</f>
        <v/>
      </c>
      <c r="M20" s="121"/>
      <c r="N20" s="89" t="str">
        <f>E29</f>
        <v/>
      </c>
      <c r="O20" s="121"/>
      <c r="P20" s="118"/>
      <c r="Q20" s="118"/>
      <c r="R20" s="118"/>
      <c r="S20" s="118"/>
      <c r="T20" s="118"/>
      <c r="U20" s="118"/>
      <c r="X20" s="131" t="str">
        <f t="shared" ref="X20" si="12">E20</f>
        <v/>
      </c>
      <c r="Y20" s="131" t="str">
        <f t="shared" ref="Y20" si="13">F20</f>
        <v/>
      </c>
      <c r="Z20" s="131" t="str">
        <f>"EntityStatDriver_"&amp;G20</f>
        <v>EntityStatDriver_</v>
      </c>
      <c r="AA20" s="32"/>
      <c r="AB20" s="130" t="str">
        <f>IF(OR(E20="",ROW()=8),"","[Save]")</f>
        <v/>
      </c>
    </row>
    <row r="21" spans="4:29" customFormat="1" ht="17.399999999999999" thickTop="1">
      <c r="E21" s="143" t="str">
        <f>"[AQ2; Code like '"&amp;F21&amp;"__Dept_"&amp;"%']"</f>
        <v>[AQ2; Code like '__Dept_%']</v>
      </c>
      <c r="F21" s="134" t="str">
        <f t="shared" ref="F21:F64" si="14">F20</f>
        <v/>
      </c>
      <c r="G21" s="120" t="s">
        <v>372</v>
      </c>
      <c r="H21" s="120" t="s">
        <v>373</v>
      </c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</row>
    <row r="22" spans="4:29" customFormat="1" ht="16.8">
      <c r="D22" s="128"/>
      <c r="E22" s="143" t="s">
        <v>195</v>
      </c>
      <c r="F22" s="134" t="str">
        <f t="shared" si="14"/>
        <v/>
      </c>
      <c r="G22" s="71"/>
      <c r="H22" s="71"/>
      <c r="I22" s="71"/>
      <c r="J22" s="71"/>
      <c r="K22" s="121"/>
      <c r="L22" s="71"/>
      <c r="M22" s="121"/>
      <c r="N22" s="71"/>
      <c r="O22" s="121"/>
      <c r="P22" s="118"/>
      <c r="Q22" s="118"/>
      <c r="R22" s="118"/>
      <c r="S22" s="118"/>
      <c r="T22" s="118"/>
      <c r="U22" s="118"/>
    </row>
    <row r="23" spans="4:29" customFormat="1" ht="15.6" thickBot="1">
      <c r="D23" s="128"/>
      <c r="E23" s="128"/>
      <c r="F23" s="134" t="str">
        <f>F22</f>
        <v/>
      </c>
      <c r="G23" s="120" t="s">
        <v>372</v>
      </c>
      <c r="H23" s="120" t="s">
        <v>450</v>
      </c>
      <c r="I23" s="71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</row>
    <row r="24" spans="4:29" customFormat="1" ht="18" thickTop="1" thickBot="1">
      <c r="D24" s="128"/>
      <c r="E24" s="129" t="str">
        <f>IF(G24="","",F24&amp;"__Dept_"&amp;G24)</f>
        <v/>
      </c>
      <c r="F24" s="134" t="str">
        <f t="shared" si="14"/>
        <v/>
      </c>
      <c r="G24" s="89"/>
      <c r="H24" s="71" t="str" cm="1">
        <f t="array" ref="H24">_xll.GetData("Dept.Description","Dept = "&amp;G24,,,,"&lt; Enter Dept Code")</f>
        <v>&lt; Enter Dept Code</v>
      </c>
      <c r="I24" s="71"/>
      <c r="J24" s="89"/>
      <c r="K24" s="121"/>
      <c r="L24" s="89"/>
      <c r="M24" s="121"/>
      <c r="N24" s="89"/>
      <c r="O24" s="121"/>
      <c r="P24" s="118"/>
      <c r="Q24" s="118"/>
      <c r="R24" s="118"/>
      <c r="S24" s="118"/>
      <c r="T24" s="118"/>
      <c r="U24" s="118"/>
      <c r="X24" s="131" t="str">
        <f t="shared" ref="X24:X25" si="15">E24</f>
        <v/>
      </c>
      <c r="Y24" s="131" t="str">
        <f t="shared" ref="Y24:Y25" si="16">F24</f>
        <v/>
      </c>
      <c r="Z24" s="131" t="str">
        <f t="shared" ref="Z24:Z25" si="17">"Dept_"&amp;G24</f>
        <v>Dept_</v>
      </c>
      <c r="AA24" s="32"/>
      <c r="AB24" s="130" t="str">
        <f>IF(OR(E24="",ROW()=8),"","[Save]")</f>
        <v/>
      </c>
    </row>
    <row r="25" spans="4:29" customFormat="1" ht="18" thickTop="1" thickBot="1">
      <c r="D25" s="128"/>
      <c r="E25" s="129" t="str">
        <f>IF(G25="","",F25&amp;"__Dept_"&amp;G25)</f>
        <v/>
      </c>
      <c r="F25" s="134" t="str">
        <f t="shared" si="14"/>
        <v/>
      </c>
      <c r="G25" s="89"/>
      <c r="H25" s="71" t="str" cm="1">
        <f t="array" ref="H25">_xll.GetData("Dept.Description","Dept = "&amp;G25,,,,"&lt; Enter Dept Code")</f>
        <v>&lt; Enter Dept Code</v>
      </c>
      <c r="I25" s="71"/>
      <c r="J25" s="89"/>
      <c r="K25" s="121"/>
      <c r="L25" s="89"/>
      <c r="M25" s="121"/>
      <c r="N25" s="89"/>
      <c r="O25" s="121"/>
      <c r="P25" s="118"/>
      <c r="Q25" s="118"/>
      <c r="R25" s="118"/>
      <c r="S25" s="118"/>
      <c r="T25" s="118"/>
      <c r="U25" s="118"/>
      <c r="X25" s="131" t="str">
        <f t="shared" si="15"/>
        <v/>
      </c>
      <c r="Y25" s="131" t="str">
        <f t="shared" si="16"/>
        <v/>
      </c>
      <c r="Z25" s="131" t="str">
        <f t="shared" si="17"/>
        <v>Dept_</v>
      </c>
      <c r="AA25" s="32"/>
      <c r="AB25" s="130" t="str">
        <f>IF(OR(E25="",ROW()=8),"","[Save]")</f>
        <v/>
      </c>
    </row>
    <row r="26" spans="4:29" customFormat="1" ht="16.2" thickTop="1" thickBot="1">
      <c r="E26" s="128"/>
      <c r="F26" s="134" t="str">
        <f t="shared" si="14"/>
        <v/>
      </c>
      <c r="G26" s="120" t="s">
        <v>283</v>
      </c>
      <c r="H26" s="120" t="s">
        <v>235</v>
      </c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</row>
    <row r="27" spans="4:29" customFormat="1" ht="18" thickTop="1" thickBot="1">
      <c r="D27" s="128" t="str">
        <f t="shared" ref="D27:D29" si="18">E27</f>
        <v/>
      </c>
      <c r="E27" s="129" t="str">
        <f>IF(F27="","",F27&amp;"_"&amp;G27)</f>
        <v/>
      </c>
      <c r="F27" s="134" t="str">
        <f t="shared" si="14"/>
        <v/>
      </c>
      <c r="G27" s="89" t="s">
        <v>374</v>
      </c>
      <c r="H27" s="89" t="s">
        <v>375</v>
      </c>
      <c r="I27" s="89"/>
      <c r="J27" s="125">
        <v>0</v>
      </c>
      <c r="K27" s="125">
        <f t="shared" ref="K27:U33" si="19">J27</f>
        <v>0</v>
      </c>
      <c r="L27" s="125">
        <f t="shared" si="19"/>
        <v>0</v>
      </c>
      <c r="M27" s="125">
        <f t="shared" si="19"/>
        <v>0</v>
      </c>
      <c r="N27" s="125">
        <f t="shared" si="19"/>
        <v>0</v>
      </c>
      <c r="O27" s="125">
        <f t="shared" si="19"/>
        <v>0</v>
      </c>
      <c r="P27" s="125">
        <f t="shared" si="19"/>
        <v>0</v>
      </c>
      <c r="Q27" s="125">
        <f t="shared" si="19"/>
        <v>0</v>
      </c>
      <c r="R27" s="125">
        <f t="shared" ref="R27:R28" si="20">Q27</f>
        <v>0</v>
      </c>
      <c r="S27" s="125">
        <f t="shared" ref="S27:S28" si="21">R27</f>
        <v>0</v>
      </c>
      <c r="T27" s="125">
        <f t="shared" ref="T27:T28" si="22">S27</f>
        <v>0</v>
      </c>
      <c r="U27" s="125">
        <f t="shared" ref="U27:U28" si="23">T27</f>
        <v>0</v>
      </c>
      <c r="X27" s="131" t="str">
        <f t="shared" ref="X27:X29" si="24">E27</f>
        <v/>
      </c>
      <c r="Y27" s="131" t="str">
        <f t="shared" ref="Y27:Y29" si="25">F27</f>
        <v/>
      </c>
      <c r="Z27" s="131" t="str">
        <f t="shared" ref="Z27:Z29" si="26">G27</f>
        <v>S_KeyIP</v>
      </c>
      <c r="AA27" s="130" t="str">
        <f>IF(OR(E27="",ROW()=8),"","[Save]")</f>
        <v/>
      </c>
      <c r="AB27" s="32"/>
    </row>
    <row r="28" spans="4:29" customFormat="1" ht="18" thickTop="1" thickBot="1">
      <c r="D28" s="128" t="str">
        <f t="shared" si="18"/>
        <v/>
      </c>
      <c r="E28" s="129" t="str">
        <f t="shared" ref="E28:E29" si="27">IF(F28="","",F28&amp;"_"&amp;G28)</f>
        <v/>
      </c>
      <c r="F28" s="134" t="str">
        <f t="shared" si="14"/>
        <v/>
      </c>
      <c r="G28" s="89" t="s">
        <v>376</v>
      </c>
      <c r="H28" s="89" t="s">
        <v>377</v>
      </c>
      <c r="I28" s="89"/>
      <c r="J28" s="125">
        <v>0</v>
      </c>
      <c r="K28" s="125">
        <f t="shared" si="19"/>
        <v>0</v>
      </c>
      <c r="L28" s="125">
        <f t="shared" si="19"/>
        <v>0</v>
      </c>
      <c r="M28" s="125">
        <f t="shared" si="19"/>
        <v>0</v>
      </c>
      <c r="N28" s="125">
        <f t="shared" si="19"/>
        <v>0</v>
      </c>
      <c r="O28" s="125">
        <f t="shared" si="19"/>
        <v>0</v>
      </c>
      <c r="P28" s="125">
        <f t="shared" si="19"/>
        <v>0</v>
      </c>
      <c r="Q28" s="125">
        <f t="shared" si="19"/>
        <v>0</v>
      </c>
      <c r="R28" s="125">
        <f t="shared" si="20"/>
        <v>0</v>
      </c>
      <c r="S28" s="125">
        <f t="shared" si="21"/>
        <v>0</v>
      </c>
      <c r="T28" s="125">
        <f t="shared" si="22"/>
        <v>0</v>
      </c>
      <c r="U28" s="125">
        <f t="shared" si="23"/>
        <v>0</v>
      </c>
      <c r="X28" s="131" t="str">
        <f t="shared" si="24"/>
        <v/>
      </c>
      <c r="Y28" s="131" t="str">
        <f t="shared" si="25"/>
        <v/>
      </c>
      <c r="Z28" s="131" t="str">
        <f t="shared" si="26"/>
        <v>S_KeyOP</v>
      </c>
      <c r="AA28" s="130" t="str">
        <f t="shared" ref="AA28:AA29" si="28">IF(OR(E28="",ROW()=8),"","[Save]")</f>
        <v/>
      </c>
      <c r="AB28" s="32"/>
    </row>
    <row r="29" spans="4:29" customFormat="1" ht="18" thickTop="1" thickBot="1">
      <c r="D29" s="128" t="str">
        <f t="shared" si="18"/>
        <v/>
      </c>
      <c r="E29" s="129" t="str">
        <f t="shared" si="27"/>
        <v/>
      </c>
      <c r="F29" s="134" t="str">
        <f t="shared" si="14"/>
        <v/>
      </c>
      <c r="G29" s="89" t="s">
        <v>378</v>
      </c>
      <c r="H29" s="89" t="s">
        <v>379</v>
      </c>
      <c r="I29" s="89"/>
      <c r="J29" s="125">
        <v>0</v>
      </c>
      <c r="K29" s="125">
        <f t="shared" si="19"/>
        <v>0</v>
      </c>
      <c r="L29" s="125">
        <f t="shared" si="19"/>
        <v>0</v>
      </c>
      <c r="M29" s="125">
        <f t="shared" si="19"/>
        <v>0</v>
      </c>
      <c r="N29" s="125">
        <f t="shared" si="19"/>
        <v>0</v>
      </c>
      <c r="O29" s="125">
        <f t="shared" si="19"/>
        <v>0</v>
      </c>
      <c r="P29" s="125">
        <f t="shared" si="19"/>
        <v>0</v>
      </c>
      <c r="Q29" s="125">
        <f t="shared" si="19"/>
        <v>0</v>
      </c>
      <c r="R29" s="125">
        <f t="shared" si="19"/>
        <v>0</v>
      </c>
      <c r="S29" s="125">
        <f t="shared" si="19"/>
        <v>0</v>
      </c>
      <c r="T29" s="125">
        <f t="shared" si="19"/>
        <v>0</v>
      </c>
      <c r="U29" s="125">
        <f t="shared" si="19"/>
        <v>0</v>
      </c>
      <c r="X29" s="131" t="str">
        <f t="shared" si="24"/>
        <v/>
      </c>
      <c r="Y29" s="131" t="str">
        <f t="shared" si="25"/>
        <v/>
      </c>
      <c r="Z29" s="131" t="str">
        <f t="shared" si="26"/>
        <v>S_KeyOth</v>
      </c>
      <c r="AA29" s="130" t="str">
        <f t="shared" si="28"/>
        <v/>
      </c>
      <c r="AB29" s="32"/>
    </row>
    <row r="30" spans="4:29" customFormat="1" ht="17.399999999999999" thickTop="1">
      <c r="E30" s="143" t="str">
        <f>"[AQ3; Code like '"&amp;F30&amp;"__Stat_%']"</f>
        <v>[AQ3; Code like '__Stat_%']</v>
      </c>
      <c r="F30" s="134" t="str">
        <f t="shared" si="14"/>
        <v/>
      </c>
      <c r="G30" s="120" t="s">
        <v>283</v>
      </c>
      <c r="H30" s="120" t="s">
        <v>430</v>
      </c>
      <c r="I30" s="120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</row>
    <row r="31" spans="4:29" customFormat="1" ht="16.8">
      <c r="E31" s="143" t="s">
        <v>195</v>
      </c>
      <c r="F31" s="134" t="str">
        <f t="shared" si="14"/>
        <v/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4:29" customFormat="1" ht="15.6" thickBot="1">
      <c r="D32" s="128"/>
      <c r="E32" s="128"/>
      <c r="F32" s="134" t="str">
        <f t="shared" si="14"/>
        <v/>
      </c>
      <c r="G32" s="120" t="s">
        <v>283</v>
      </c>
      <c r="H32" s="120" t="s">
        <v>435</v>
      </c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</row>
    <row r="33" spans="4:27" customFormat="1" ht="18" thickTop="1" thickBot="1">
      <c r="D33" s="128"/>
      <c r="E33" s="129" t="str">
        <f>IF(G33="","",F33&amp;"__Stat_"&amp;G33)</f>
        <v/>
      </c>
      <c r="F33" s="134" t="str">
        <f t="shared" si="14"/>
        <v/>
      </c>
      <c r="G33" s="89"/>
      <c r="H33" s="89"/>
      <c r="I33" s="89"/>
      <c r="J33" s="125">
        <v>0</v>
      </c>
      <c r="K33" s="125">
        <f t="shared" si="19"/>
        <v>0</v>
      </c>
      <c r="L33" s="125">
        <f t="shared" si="19"/>
        <v>0</v>
      </c>
      <c r="M33" s="125">
        <f t="shared" si="19"/>
        <v>0</v>
      </c>
      <c r="N33" s="125">
        <f t="shared" si="19"/>
        <v>0</v>
      </c>
      <c r="O33" s="125">
        <f t="shared" si="19"/>
        <v>0</v>
      </c>
      <c r="P33" s="125">
        <f t="shared" si="19"/>
        <v>0</v>
      </c>
      <c r="Q33" s="125">
        <f t="shared" si="19"/>
        <v>0</v>
      </c>
      <c r="R33" s="125">
        <f t="shared" si="19"/>
        <v>0</v>
      </c>
      <c r="S33" s="125">
        <f t="shared" si="19"/>
        <v>0</v>
      </c>
      <c r="T33" s="125">
        <f t="shared" si="19"/>
        <v>0</v>
      </c>
      <c r="U33" s="125">
        <f t="shared" si="19"/>
        <v>0</v>
      </c>
      <c r="X33" s="131" t="str">
        <f t="shared" ref="X33:X34" si="29">E33</f>
        <v/>
      </c>
      <c r="Y33" s="131" t="str">
        <f t="shared" ref="Y33:Y34" si="30">F33</f>
        <v/>
      </c>
      <c r="Z33" s="131">
        <f t="shared" ref="Z33:Z34" si="31">G33</f>
        <v>0</v>
      </c>
      <c r="AA33" s="130" t="str">
        <f t="shared" ref="AA33:AA46" si="32">IF(OR(E33="",ROW()=8),"","[Save]")</f>
        <v/>
      </c>
    </row>
    <row r="34" spans="4:27" customFormat="1" ht="18" thickTop="1" thickBot="1">
      <c r="D34" s="128"/>
      <c r="E34" s="129" t="str">
        <f>IF(G34="","",F34&amp;"__Stat_"&amp;G34)</f>
        <v/>
      </c>
      <c r="F34" s="134" t="str">
        <f t="shared" si="14"/>
        <v/>
      </c>
      <c r="G34" s="89"/>
      <c r="H34" s="89"/>
      <c r="I34" s="89"/>
      <c r="J34" s="125">
        <v>0</v>
      </c>
      <c r="K34" s="125">
        <f t="shared" ref="K34" si="33">J34</f>
        <v>0</v>
      </c>
      <c r="L34" s="125">
        <f t="shared" ref="L34" si="34">K34</f>
        <v>0</v>
      </c>
      <c r="M34" s="125">
        <f t="shared" ref="M34" si="35">L34</f>
        <v>0</v>
      </c>
      <c r="N34" s="125">
        <f t="shared" ref="N34" si="36">M34</f>
        <v>0</v>
      </c>
      <c r="O34" s="125">
        <f t="shared" ref="O34" si="37">N34</f>
        <v>0</v>
      </c>
      <c r="P34" s="125">
        <f t="shared" ref="P34" si="38">O34</f>
        <v>0</v>
      </c>
      <c r="Q34" s="125">
        <f t="shared" ref="Q34" si="39">P34</f>
        <v>0</v>
      </c>
      <c r="R34" s="125">
        <f t="shared" ref="R34" si="40">Q34</f>
        <v>0</v>
      </c>
      <c r="S34" s="125">
        <f t="shared" ref="S34" si="41">R34</f>
        <v>0</v>
      </c>
      <c r="T34" s="125">
        <f t="shared" ref="T34" si="42">S34</f>
        <v>0</v>
      </c>
      <c r="U34" s="125">
        <f t="shared" ref="U34" si="43">T34</f>
        <v>0</v>
      </c>
      <c r="X34" s="131" t="str">
        <f t="shared" si="29"/>
        <v/>
      </c>
      <c r="Y34" s="131" t="str">
        <f t="shared" si="30"/>
        <v/>
      </c>
      <c r="Z34" s="131">
        <f t="shared" si="31"/>
        <v>0</v>
      </c>
      <c r="AA34" s="130" t="str">
        <f t="shared" si="32"/>
        <v/>
      </c>
    </row>
    <row r="35" spans="4:27" customFormat="1" ht="16.2" thickTop="1" thickBot="1">
      <c r="E35" s="128"/>
      <c r="F35" s="134" t="str">
        <f t="shared" si="14"/>
        <v/>
      </c>
      <c r="G35" s="120" t="s">
        <v>380</v>
      </c>
      <c r="H35" s="120" t="s">
        <v>235</v>
      </c>
      <c r="I35" s="120"/>
      <c r="J35" s="122"/>
      <c r="K35" s="123"/>
      <c r="L35" s="122"/>
      <c r="M35" s="123"/>
      <c r="N35" s="122"/>
      <c r="O35" s="124"/>
      <c r="P35" s="124"/>
      <c r="Q35" s="118"/>
      <c r="R35" s="118"/>
      <c r="S35" s="118"/>
      <c r="T35" s="118"/>
      <c r="U35" s="118"/>
    </row>
    <row r="36" spans="4:27" customFormat="1" ht="18" thickTop="1" thickBot="1">
      <c r="D36" s="128" t="str">
        <f t="shared" ref="D36:D46" si="44">E36</f>
        <v/>
      </c>
      <c r="E36" s="129" t="str">
        <f t="shared" ref="E36:E46" si="45">IF(F36="","",F36&amp;"_"&amp;G36)</f>
        <v/>
      </c>
      <c r="F36" s="134" t="str">
        <f t="shared" si="14"/>
        <v/>
      </c>
      <c r="G36" s="89" t="s">
        <v>381</v>
      </c>
      <c r="H36" s="89" t="s">
        <v>382</v>
      </c>
      <c r="I36" s="89"/>
      <c r="J36" s="125">
        <v>0</v>
      </c>
      <c r="K36" s="125">
        <f t="shared" ref="K36:U46" si="46">J36</f>
        <v>0</v>
      </c>
      <c r="L36" s="125">
        <f t="shared" si="46"/>
        <v>0</v>
      </c>
      <c r="M36" s="125">
        <f t="shared" si="46"/>
        <v>0</v>
      </c>
      <c r="N36" s="125">
        <f t="shared" si="46"/>
        <v>0</v>
      </c>
      <c r="O36" s="125">
        <f t="shared" si="46"/>
        <v>0</v>
      </c>
      <c r="P36" s="125">
        <f t="shared" si="46"/>
        <v>0</v>
      </c>
      <c r="Q36" s="125">
        <f t="shared" si="46"/>
        <v>0</v>
      </c>
      <c r="R36" s="125">
        <f t="shared" si="46"/>
        <v>0</v>
      </c>
      <c r="S36" s="125">
        <f t="shared" si="46"/>
        <v>0</v>
      </c>
      <c r="T36" s="125">
        <f t="shared" si="46"/>
        <v>0</v>
      </c>
      <c r="U36" s="125">
        <f t="shared" si="46"/>
        <v>0</v>
      </c>
      <c r="X36" s="131" t="str">
        <f t="shared" ref="X36:X46" si="47">E36</f>
        <v/>
      </c>
      <c r="Y36" s="131" t="str">
        <f t="shared" ref="Y36:Y46" si="48">F36</f>
        <v/>
      </c>
      <c r="Z36" s="131" t="str">
        <f t="shared" ref="Z36:Z46" si="49">G36</f>
        <v>R_IPRev</v>
      </c>
      <c r="AA36" s="130" t="str">
        <f t="shared" si="32"/>
        <v/>
      </c>
    </row>
    <row r="37" spans="4:27" customFormat="1" ht="18" thickTop="1" thickBot="1">
      <c r="D37" s="128" t="str">
        <f t="shared" si="44"/>
        <v/>
      </c>
      <c r="E37" s="129" t="str">
        <f t="shared" si="45"/>
        <v/>
      </c>
      <c r="F37" s="134" t="str">
        <f t="shared" si="14"/>
        <v/>
      </c>
      <c r="G37" s="89" t="s">
        <v>383</v>
      </c>
      <c r="H37" s="89" t="s">
        <v>384</v>
      </c>
      <c r="I37" s="89"/>
      <c r="J37" s="125">
        <v>0</v>
      </c>
      <c r="K37" s="125">
        <f t="shared" si="46"/>
        <v>0</v>
      </c>
      <c r="L37" s="125">
        <f t="shared" si="46"/>
        <v>0</v>
      </c>
      <c r="M37" s="125">
        <f t="shared" si="46"/>
        <v>0</v>
      </c>
      <c r="N37" s="125">
        <f t="shared" si="46"/>
        <v>0</v>
      </c>
      <c r="O37" s="125">
        <f t="shared" si="46"/>
        <v>0</v>
      </c>
      <c r="P37" s="125">
        <f t="shared" si="46"/>
        <v>0</v>
      </c>
      <c r="Q37" s="125">
        <f t="shared" si="46"/>
        <v>0</v>
      </c>
      <c r="R37" s="125">
        <f t="shared" si="46"/>
        <v>0</v>
      </c>
      <c r="S37" s="125">
        <f t="shared" si="46"/>
        <v>0</v>
      </c>
      <c r="T37" s="125">
        <f t="shared" si="46"/>
        <v>0</v>
      </c>
      <c r="U37" s="125">
        <f t="shared" si="46"/>
        <v>0</v>
      </c>
      <c r="X37" s="131" t="str">
        <f t="shared" si="47"/>
        <v/>
      </c>
      <c r="Y37" s="131" t="str">
        <f t="shared" si="48"/>
        <v/>
      </c>
      <c r="Z37" s="131" t="str">
        <f t="shared" si="49"/>
        <v>R_OPRev</v>
      </c>
      <c r="AA37" s="130" t="str">
        <f t="shared" si="32"/>
        <v/>
      </c>
    </row>
    <row r="38" spans="4:27" customFormat="1" ht="18" thickTop="1" thickBot="1">
      <c r="D38" s="128" t="str">
        <f t="shared" si="44"/>
        <v/>
      </c>
      <c r="E38" s="129" t="str">
        <f t="shared" si="45"/>
        <v/>
      </c>
      <c r="F38" s="134" t="str">
        <f t="shared" si="14"/>
        <v/>
      </c>
      <c r="G38" s="89" t="s">
        <v>385</v>
      </c>
      <c r="H38" s="89" t="s">
        <v>386</v>
      </c>
      <c r="I38" s="89"/>
      <c r="J38" s="125">
        <v>0</v>
      </c>
      <c r="K38" s="125">
        <f t="shared" si="46"/>
        <v>0</v>
      </c>
      <c r="L38" s="125">
        <f t="shared" si="46"/>
        <v>0</v>
      </c>
      <c r="M38" s="125">
        <f t="shared" si="46"/>
        <v>0</v>
      </c>
      <c r="N38" s="125">
        <f t="shared" si="46"/>
        <v>0</v>
      </c>
      <c r="O38" s="125">
        <f t="shared" si="46"/>
        <v>0</v>
      </c>
      <c r="P38" s="125">
        <f t="shared" si="46"/>
        <v>0</v>
      </c>
      <c r="Q38" s="125">
        <f t="shared" si="46"/>
        <v>0</v>
      </c>
      <c r="R38" s="125">
        <f t="shared" si="46"/>
        <v>0</v>
      </c>
      <c r="S38" s="125">
        <f t="shared" si="46"/>
        <v>0</v>
      </c>
      <c r="T38" s="125">
        <f t="shared" si="46"/>
        <v>0</v>
      </c>
      <c r="U38" s="125">
        <f t="shared" si="46"/>
        <v>0</v>
      </c>
      <c r="X38" s="131" t="str">
        <f t="shared" si="47"/>
        <v/>
      </c>
      <c r="Y38" s="131" t="str">
        <f t="shared" si="48"/>
        <v/>
      </c>
      <c r="Z38" s="131" t="str">
        <f t="shared" si="49"/>
        <v>R_OthPtRev</v>
      </c>
      <c r="AA38" s="130" t="str">
        <f t="shared" si="32"/>
        <v/>
      </c>
    </row>
    <row r="39" spans="4:27" customFormat="1" ht="18" thickTop="1" thickBot="1">
      <c r="D39" s="128" t="str">
        <f t="shared" si="44"/>
        <v/>
      </c>
      <c r="E39" s="129" t="str">
        <f t="shared" si="45"/>
        <v/>
      </c>
      <c r="F39" s="134" t="str">
        <f t="shared" si="14"/>
        <v/>
      </c>
      <c r="G39" s="89" t="s">
        <v>387</v>
      </c>
      <c r="H39" s="89" t="s">
        <v>388</v>
      </c>
      <c r="I39" s="89"/>
      <c r="J39" s="125">
        <v>0</v>
      </c>
      <c r="K39" s="125">
        <f t="shared" si="46"/>
        <v>0</v>
      </c>
      <c r="L39" s="125">
        <f t="shared" si="46"/>
        <v>0</v>
      </c>
      <c r="M39" s="125">
        <f t="shared" si="46"/>
        <v>0</v>
      </c>
      <c r="N39" s="125">
        <f t="shared" si="46"/>
        <v>0</v>
      </c>
      <c r="O39" s="125">
        <f t="shared" si="46"/>
        <v>0</v>
      </c>
      <c r="P39" s="125">
        <f t="shared" si="46"/>
        <v>0</v>
      </c>
      <c r="Q39" s="125">
        <f t="shared" si="46"/>
        <v>0</v>
      </c>
      <c r="R39" s="125">
        <f t="shared" si="46"/>
        <v>0</v>
      </c>
      <c r="S39" s="125">
        <f t="shared" si="46"/>
        <v>0</v>
      </c>
      <c r="T39" s="125">
        <f t="shared" si="46"/>
        <v>0</v>
      </c>
      <c r="U39" s="125">
        <f t="shared" si="46"/>
        <v>0</v>
      </c>
      <c r="X39" s="131" t="str">
        <f t="shared" si="47"/>
        <v/>
      </c>
      <c r="Y39" s="131" t="str">
        <f t="shared" si="48"/>
        <v/>
      </c>
      <c r="Z39" s="131" t="str">
        <f t="shared" si="49"/>
        <v>R_OtherRev</v>
      </c>
      <c r="AA39" s="130" t="str">
        <f t="shared" si="32"/>
        <v/>
      </c>
    </row>
    <row r="40" spans="4:27" customFormat="1" ht="18" thickTop="1" thickBot="1">
      <c r="D40" s="128" t="str">
        <f t="shared" ref="D40:D41" si="50">E40</f>
        <v/>
      </c>
      <c r="E40" s="129" t="str">
        <f t="shared" ref="E40:E41" si="51">IF(F40="","",F40&amp;"_"&amp;G40)</f>
        <v/>
      </c>
      <c r="F40" s="134" t="str">
        <f t="shared" ref="F40:F41" si="52">F37</f>
        <v/>
      </c>
      <c r="G40" s="89" t="s">
        <v>444</v>
      </c>
      <c r="H40" s="89" t="s">
        <v>446</v>
      </c>
      <c r="I40" s="89"/>
      <c r="J40" s="125">
        <v>0</v>
      </c>
      <c r="K40" s="125">
        <f t="shared" ref="K40:K41" si="53">J40</f>
        <v>0</v>
      </c>
      <c r="L40" s="125">
        <f t="shared" ref="L40:L41" si="54">K40</f>
        <v>0</v>
      </c>
      <c r="M40" s="125">
        <f t="shared" ref="M40:M41" si="55">L40</f>
        <v>0</v>
      </c>
      <c r="N40" s="125">
        <f t="shared" ref="N40:N41" si="56">M40</f>
        <v>0</v>
      </c>
      <c r="O40" s="125">
        <f t="shared" ref="O40:O41" si="57">N40</f>
        <v>0</v>
      </c>
      <c r="P40" s="125">
        <f t="shared" ref="P40:P41" si="58">O40</f>
        <v>0</v>
      </c>
      <c r="Q40" s="125">
        <f t="shared" ref="Q40:Q41" si="59">P40</f>
        <v>0</v>
      </c>
      <c r="R40" s="125">
        <f t="shared" ref="R40:R41" si="60">Q40</f>
        <v>0</v>
      </c>
      <c r="S40" s="125">
        <f t="shared" ref="S40:S41" si="61">R40</f>
        <v>0</v>
      </c>
      <c r="T40" s="125">
        <f t="shared" ref="T40:T41" si="62">S40</f>
        <v>0</v>
      </c>
      <c r="U40" s="125">
        <f t="shared" ref="U40:U41" si="63">T40</f>
        <v>0</v>
      </c>
      <c r="X40" s="131" t="str">
        <f t="shared" ref="X40:X41" si="64">E40</f>
        <v/>
      </c>
      <c r="Y40" s="131" t="str">
        <f t="shared" ref="Y40:Y41" si="65">F40</f>
        <v/>
      </c>
      <c r="Z40" s="131" t="str">
        <f t="shared" ref="Z40:Z41" si="66">G40</f>
        <v>D_BadDebt</v>
      </c>
      <c r="AA40" s="130" t="str">
        <f t="shared" ref="AA40:AA41" si="67">IF(OR(E40="",ROW()=8),"","[Save]")</f>
        <v/>
      </c>
    </row>
    <row r="41" spans="4:27" customFormat="1" ht="18" thickTop="1" thickBot="1">
      <c r="D41" s="128" t="str">
        <f t="shared" si="50"/>
        <v/>
      </c>
      <c r="E41" s="129" t="str">
        <f t="shared" si="51"/>
        <v/>
      </c>
      <c r="F41" s="134" t="str">
        <f t="shared" si="52"/>
        <v/>
      </c>
      <c r="G41" s="89" t="s">
        <v>445</v>
      </c>
      <c r="H41" s="89" t="s">
        <v>447</v>
      </c>
      <c r="I41" s="89"/>
      <c r="J41" s="125">
        <v>0</v>
      </c>
      <c r="K41" s="125">
        <f t="shared" si="53"/>
        <v>0</v>
      </c>
      <c r="L41" s="125">
        <f t="shared" si="54"/>
        <v>0</v>
      </c>
      <c r="M41" s="125">
        <f t="shared" si="55"/>
        <v>0</v>
      </c>
      <c r="N41" s="125">
        <f t="shared" si="56"/>
        <v>0</v>
      </c>
      <c r="O41" s="125">
        <f t="shared" si="57"/>
        <v>0</v>
      </c>
      <c r="P41" s="125">
        <f t="shared" si="58"/>
        <v>0</v>
      </c>
      <c r="Q41" s="125">
        <f t="shared" si="59"/>
        <v>0</v>
      </c>
      <c r="R41" s="125">
        <f t="shared" si="60"/>
        <v>0</v>
      </c>
      <c r="S41" s="125">
        <f t="shared" si="61"/>
        <v>0</v>
      </c>
      <c r="T41" s="125">
        <f t="shared" si="62"/>
        <v>0</v>
      </c>
      <c r="U41" s="125">
        <f t="shared" si="63"/>
        <v>0</v>
      </c>
      <c r="X41" s="131" t="str">
        <f t="shared" si="64"/>
        <v/>
      </c>
      <c r="Y41" s="131" t="str">
        <f t="shared" si="65"/>
        <v/>
      </c>
      <c r="Z41" s="131" t="str">
        <f t="shared" si="66"/>
        <v>D_Charity</v>
      </c>
      <c r="AA41" s="130" t="str">
        <f t="shared" si="67"/>
        <v/>
      </c>
    </row>
    <row r="42" spans="4:27" customFormat="1" ht="18" thickTop="1" thickBot="1">
      <c r="D42" s="128" t="str">
        <f t="shared" si="44"/>
        <v/>
      </c>
      <c r="E42" s="129" t="str">
        <f t="shared" si="45"/>
        <v/>
      </c>
      <c r="F42" s="134" t="str">
        <f>F39</f>
        <v/>
      </c>
      <c r="G42" s="89" t="s">
        <v>443</v>
      </c>
      <c r="H42" s="89" t="s">
        <v>442</v>
      </c>
      <c r="I42" s="89"/>
      <c r="J42" s="125">
        <v>0</v>
      </c>
      <c r="K42" s="125">
        <f t="shared" si="46"/>
        <v>0</v>
      </c>
      <c r="L42" s="125">
        <f t="shared" si="46"/>
        <v>0</v>
      </c>
      <c r="M42" s="125">
        <f t="shared" si="46"/>
        <v>0</v>
      </c>
      <c r="N42" s="125">
        <f t="shared" si="46"/>
        <v>0</v>
      </c>
      <c r="O42" s="125">
        <f t="shared" si="46"/>
        <v>0</v>
      </c>
      <c r="P42" s="125">
        <f t="shared" si="46"/>
        <v>0</v>
      </c>
      <c r="Q42" s="125">
        <f t="shared" si="46"/>
        <v>0</v>
      </c>
      <c r="R42" s="125">
        <f t="shared" si="46"/>
        <v>0</v>
      </c>
      <c r="S42" s="125">
        <f t="shared" si="46"/>
        <v>0</v>
      </c>
      <c r="T42" s="125">
        <f t="shared" si="46"/>
        <v>0</v>
      </c>
      <c r="U42" s="125">
        <f t="shared" si="46"/>
        <v>0</v>
      </c>
      <c r="X42" s="131" t="str">
        <f t="shared" si="47"/>
        <v/>
      </c>
      <c r="Y42" s="131" t="str">
        <f t="shared" si="48"/>
        <v/>
      </c>
      <c r="Z42" s="131" t="str">
        <f t="shared" si="49"/>
        <v>D_Discounts</v>
      </c>
      <c r="AA42" s="130" t="str">
        <f t="shared" si="32"/>
        <v/>
      </c>
    </row>
    <row r="43" spans="4:27" customFormat="1" ht="18" thickTop="1" thickBot="1">
      <c r="D43" s="128" t="str">
        <f t="shared" ref="D43" si="68">E43</f>
        <v/>
      </c>
      <c r="E43" s="129" t="str">
        <f t="shared" ref="E43" si="69">IF(F43="","",F43&amp;"_"&amp;G43)</f>
        <v/>
      </c>
      <c r="F43" s="134" t="str">
        <f t="shared" si="14"/>
        <v/>
      </c>
      <c r="G43" s="89" t="s">
        <v>389</v>
      </c>
      <c r="H43" s="89" t="s">
        <v>451</v>
      </c>
      <c r="I43" s="89"/>
      <c r="J43" s="125">
        <v>0</v>
      </c>
      <c r="K43" s="125">
        <f t="shared" ref="K43" si="70">J43</f>
        <v>0</v>
      </c>
      <c r="L43" s="125">
        <f t="shared" ref="L43" si="71">K43</f>
        <v>0</v>
      </c>
      <c r="M43" s="125">
        <f t="shared" ref="M43" si="72">L43</f>
        <v>0</v>
      </c>
      <c r="N43" s="125">
        <f t="shared" ref="N43" si="73">M43</f>
        <v>0</v>
      </c>
      <c r="O43" s="125">
        <f t="shared" ref="O43" si="74">N43</f>
        <v>0</v>
      </c>
      <c r="P43" s="125">
        <f t="shared" ref="P43" si="75">O43</f>
        <v>0</v>
      </c>
      <c r="Q43" s="125">
        <f t="shared" ref="Q43" si="76">P43</f>
        <v>0</v>
      </c>
      <c r="R43" s="125">
        <f t="shared" ref="R43" si="77">Q43</f>
        <v>0</v>
      </c>
      <c r="S43" s="125">
        <f t="shared" ref="S43" si="78">R43</f>
        <v>0</v>
      </c>
      <c r="T43" s="125">
        <f t="shared" ref="T43" si="79">S43</f>
        <v>0</v>
      </c>
      <c r="U43" s="125">
        <f t="shared" ref="U43" si="80">T43</f>
        <v>0</v>
      </c>
      <c r="X43" s="131" t="str">
        <f t="shared" ref="X43" si="81">E43</f>
        <v/>
      </c>
      <c r="Y43" s="131" t="str">
        <f t="shared" ref="Y43" si="82">F43</f>
        <v/>
      </c>
      <c r="Z43" s="131" t="str">
        <f t="shared" ref="Z43" si="83">G43</f>
        <v>D_Contractual</v>
      </c>
      <c r="AA43" s="130" t="str">
        <f t="shared" ref="AA43" si="84">IF(OR(E43="",ROW()=8),"","[Save]")</f>
        <v/>
      </c>
    </row>
    <row r="44" spans="4:27" customFormat="1" ht="18" thickTop="1" thickBot="1">
      <c r="D44" s="128" t="str">
        <f t="shared" si="44"/>
        <v/>
      </c>
      <c r="E44" s="129" t="str">
        <f t="shared" si="45"/>
        <v/>
      </c>
      <c r="F44" s="134" t="str">
        <f>F42</f>
        <v/>
      </c>
      <c r="G44" s="89" t="s">
        <v>390</v>
      </c>
      <c r="H44" s="89" t="s">
        <v>391</v>
      </c>
      <c r="I44" s="89"/>
      <c r="J44" s="125">
        <v>0</v>
      </c>
      <c r="K44" s="125">
        <f t="shared" si="46"/>
        <v>0</v>
      </c>
      <c r="L44" s="125">
        <f t="shared" si="46"/>
        <v>0</v>
      </c>
      <c r="M44" s="125">
        <f t="shared" si="46"/>
        <v>0</v>
      </c>
      <c r="N44" s="125">
        <f t="shared" si="46"/>
        <v>0</v>
      </c>
      <c r="O44" s="125">
        <f t="shared" si="46"/>
        <v>0</v>
      </c>
      <c r="P44" s="125">
        <f t="shared" si="46"/>
        <v>0</v>
      </c>
      <c r="Q44" s="125">
        <f t="shared" si="46"/>
        <v>0</v>
      </c>
      <c r="R44" s="125">
        <f t="shared" si="46"/>
        <v>0</v>
      </c>
      <c r="S44" s="125">
        <f t="shared" si="46"/>
        <v>0</v>
      </c>
      <c r="T44" s="125">
        <f t="shared" si="46"/>
        <v>0</v>
      </c>
      <c r="U44" s="125">
        <f t="shared" si="46"/>
        <v>0</v>
      </c>
      <c r="X44" s="131" t="str">
        <f t="shared" si="47"/>
        <v/>
      </c>
      <c r="Y44" s="131" t="str">
        <f t="shared" si="48"/>
        <v/>
      </c>
      <c r="Z44" s="131" t="str">
        <f t="shared" si="49"/>
        <v>R_NonOpRev</v>
      </c>
      <c r="AA44" s="130" t="str">
        <f t="shared" si="32"/>
        <v/>
      </c>
    </row>
    <row r="45" spans="4:27" customFormat="1" ht="18" thickTop="1" thickBot="1">
      <c r="D45" s="128" t="str">
        <f t="shared" si="44"/>
        <v/>
      </c>
      <c r="E45" s="129" t="str">
        <f t="shared" si="45"/>
        <v/>
      </c>
      <c r="F45" s="134" t="str">
        <f t="shared" si="14"/>
        <v/>
      </c>
      <c r="G45" s="89" t="s">
        <v>392</v>
      </c>
      <c r="H45" s="89" t="s">
        <v>393</v>
      </c>
      <c r="I45" s="89"/>
      <c r="J45" s="125">
        <v>0</v>
      </c>
      <c r="K45" s="125">
        <f t="shared" si="46"/>
        <v>0</v>
      </c>
      <c r="L45" s="125">
        <f t="shared" si="46"/>
        <v>0</v>
      </c>
      <c r="M45" s="125">
        <f t="shared" si="46"/>
        <v>0</v>
      </c>
      <c r="N45" s="125">
        <f t="shared" si="46"/>
        <v>0</v>
      </c>
      <c r="O45" s="125">
        <f t="shared" si="46"/>
        <v>0</v>
      </c>
      <c r="P45" s="125">
        <f t="shared" si="46"/>
        <v>0</v>
      </c>
      <c r="Q45" s="125">
        <f t="shared" si="46"/>
        <v>0</v>
      </c>
      <c r="R45" s="125">
        <f t="shared" si="46"/>
        <v>0</v>
      </c>
      <c r="S45" s="125">
        <f t="shared" si="46"/>
        <v>0</v>
      </c>
      <c r="T45" s="125">
        <f t="shared" si="46"/>
        <v>0</v>
      </c>
      <c r="U45" s="125">
        <f t="shared" si="46"/>
        <v>0</v>
      </c>
      <c r="X45" s="131" t="str">
        <f t="shared" si="47"/>
        <v/>
      </c>
      <c r="Y45" s="131" t="str">
        <f t="shared" si="48"/>
        <v/>
      </c>
      <c r="Z45" s="131" t="str">
        <f t="shared" si="49"/>
        <v>R_NonOpInvest</v>
      </c>
      <c r="AA45" s="130" t="str">
        <f t="shared" si="32"/>
        <v/>
      </c>
    </row>
    <row r="46" spans="4:27" customFormat="1" ht="18" thickTop="1" thickBot="1">
      <c r="D46" s="128" t="str">
        <f t="shared" si="44"/>
        <v/>
      </c>
      <c r="E46" s="129" t="str">
        <f t="shared" si="45"/>
        <v/>
      </c>
      <c r="F46" s="134" t="str">
        <f t="shared" si="14"/>
        <v/>
      </c>
      <c r="G46" s="89" t="s">
        <v>394</v>
      </c>
      <c r="H46" s="89" t="s">
        <v>395</v>
      </c>
      <c r="I46" s="89"/>
      <c r="J46" s="125">
        <v>0</v>
      </c>
      <c r="K46" s="125">
        <f t="shared" si="46"/>
        <v>0</v>
      </c>
      <c r="L46" s="125">
        <f t="shared" si="46"/>
        <v>0</v>
      </c>
      <c r="M46" s="125">
        <f t="shared" si="46"/>
        <v>0</v>
      </c>
      <c r="N46" s="125">
        <f t="shared" si="46"/>
        <v>0</v>
      </c>
      <c r="O46" s="125">
        <f t="shared" si="46"/>
        <v>0</v>
      </c>
      <c r="P46" s="125">
        <f t="shared" si="46"/>
        <v>0</v>
      </c>
      <c r="Q46" s="125">
        <f t="shared" si="46"/>
        <v>0</v>
      </c>
      <c r="R46" s="125">
        <f t="shared" si="46"/>
        <v>0</v>
      </c>
      <c r="S46" s="125">
        <f t="shared" si="46"/>
        <v>0</v>
      </c>
      <c r="T46" s="125">
        <f t="shared" si="46"/>
        <v>0</v>
      </c>
      <c r="U46" s="125">
        <f t="shared" si="46"/>
        <v>0</v>
      </c>
      <c r="X46" s="131" t="str">
        <f t="shared" si="47"/>
        <v/>
      </c>
      <c r="Y46" s="131" t="str">
        <f t="shared" si="48"/>
        <v/>
      </c>
      <c r="Z46" s="131" t="str">
        <f t="shared" si="49"/>
        <v>R_NonOpInterest</v>
      </c>
      <c r="AA46" s="130" t="str">
        <f t="shared" si="32"/>
        <v/>
      </c>
    </row>
    <row r="47" spans="4:27" customFormat="1" ht="15.6" thickTop="1">
      <c r="E47" s="128"/>
      <c r="F47" s="134" t="str">
        <f t="shared" si="14"/>
        <v/>
      </c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4:27" customFormat="1" ht="15.6" thickBot="1">
      <c r="E48" s="128"/>
      <c r="F48" s="134" t="str">
        <f t="shared" si="14"/>
        <v/>
      </c>
      <c r="G48" s="120" t="s">
        <v>380</v>
      </c>
      <c r="H48" s="120" t="s">
        <v>235</v>
      </c>
      <c r="I48" s="120"/>
      <c r="J48" s="122"/>
      <c r="K48" s="123"/>
      <c r="L48" s="122"/>
      <c r="M48" s="123"/>
      <c r="N48" s="122"/>
      <c r="O48" s="124"/>
      <c r="P48" s="124"/>
      <c r="Q48" s="118"/>
      <c r="R48" s="118"/>
      <c r="S48" s="118"/>
      <c r="T48" s="118"/>
      <c r="U48" s="118"/>
    </row>
    <row r="49" spans="4:27" customFormat="1" ht="18" thickTop="1" thickBot="1">
      <c r="D49" s="128" t="str">
        <f t="shared" ref="D49:D64" si="85">E49</f>
        <v/>
      </c>
      <c r="E49" s="129" t="str">
        <f t="shared" ref="E49:E64" si="86">IF(F49="","",F49&amp;"_"&amp;G49)</f>
        <v/>
      </c>
      <c r="F49" s="134" t="str">
        <f>F47</f>
        <v/>
      </c>
      <c r="G49" s="89" t="s">
        <v>396</v>
      </c>
      <c r="H49" s="89" t="s">
        <v>397</v>
      </c>
      <c r="I49" s="89"/>
      <c r="J49" s="125">
        <v>0</v>
      </c>
      <c r="K49" s="125">
        <f t="shared" ref="K49:U64" si="87">J49</f>
        <v>0</v>
      </c>
      <c r="L49" s="125">
        <f t="shared" si="87"/>
        <v>0</v>
      </c>
      <c r="M49" s="125">
        <f t="shared" si="87"/>
        <v>0</v>
      </c>
      <c r="N49" s="125">
        <f t="shared" si="87"/>
        <v>0</v>
      </c>
      <c r="O49" s="125">
        <f t="shared" si="87"/>
        <v>0</v>
      </c>
      <c r="P49" s="125">
        <f t="shared" si="87"/>
        <v>0</v>
      </c>
      <c r="Q49" s="125">
        <f t="shared" si="87"/>
        <v>0</v>
      </c>
      <c r="R49" s="125">
        <f t="shared" ref="R49" si="88">Q49</f>
        <v>0</v>
      </c>
      <c r="S49" s="125">
        <f t="shared" ref="S49" si="89">R49</f>
        <v>0</v>
      </c>
      <c r="T49" s="125">
        <f t="shared" ref="T49" si="90">S49</f>
        <v>0</v>
      </c>
      <c r="U49" s="125">
        <f t="shared" ref="U49" si="91">T49</f>
        <v>0</v>
      </c>
      <c r="X49" s="131" t="str">
        <f t="shared" ref="X49:X64" si="92">E49</f>
        <v/>
      </c>
      <c r="Y49" s="131" t="str">
        <f t="shared" ref="Y49:Y64" si="93">F49</f>
        <v/>
      </c>
      <c r="Z49" s="131" t="str">
        <f t="shared" ref="Z49:Z64" si="94">G49</f>
        <v>E_Salaries</v>
      </c>
      <c r="AA49" s="130" t="str">
        <f t="shared" ref="AA49:AA64" si="95">IF(OR(E49="",ROW()=8),"","[Save]")</f>
        <v/>
      </c>
    </row>
    <row r="50" spans="4:27" customFormat="1" ht="18" thickTop="1" thickBot="1">
      <c r="D50" s="128" t="str">
        <f t="shared" si="85"/>
        <v/>
      </c>
      <c r="E50" s="129" t="str">
        <f t="shared" si="86"/>
        <v/>
      </c>
      <c r="F50" s="134" t="str">
        <f>F48</f>
        <v/>
      </c>
      <c r="G50" s="89" t="s">
        <v>398</v>
      </c>
      <c r="H50" s="89" t="s">
        <v>399</v>
      </c>
      <c r="I50" s="89"/>
      <c r="J50" s="125">
        <v>0</v>
      </c>
      <c r="K50" s="125">
        <f t="shared" si="87"/>
        <v>0</v>
      </c>
      <c r="L50" s="125">
        <f t="shared" si="87"/>
        <v>0</v>
      </c>
      <c r="M50" s="125">
        <f t="shared" si="87"/>
        <v>0</v>
      </c>
      <c r="N50" s="125">
        <f t="shared" si="87"/>
        <v>0</v>
      </c>
      <c r="O50" s="125">
        <f t="shared" si="87"/>
        <v>0</v>
      </c>
      <c r="P50" s="125">
        <f t="shared" si="87"/>
        <v>0</v>
      </c>
      <c r="Q50" s="125">
        <f t="shared" si="87"/>
        <v>0</v>
      </c>
      <c r="R50" s="125">
        <f t="shared" si="87"/>
        <v>0</v>
      </c>
      <c r="S50" s="125">
        <f t="shared" ref="S50:U63" si="96">R50</f>
        <v>0</v>
      </c>
      <c r="T50" s="125">
        <f t="shared" si="96"/>
        <v>0</v>
      </c>
      <c r="U50" s="125">
        <f t="shared" si="96"/>
        <v>0</v>
      </c>
      <c r="X50" s="131" t="str">
        <f t="shared" si="92"/>
        <v/>
      </c>
      <c r="Y50" s="131" t="str">
        <f t="shared" si="93"/>
        <v/>
      </c>
      <c r="Z50" s="131" t="str">
        <f t="shared" si="94"/>
        <v>E_Benefits</v>
      </c>
      <c r="AA50" s="130" t="str">
        <f t="shared" si="95"/>
        <v/>
      </c>
    </row>
    <row r="51" spans="4:27" customFormat="1" ht="18" thickTop="1" thickBot="1">
      <c r="D51" s="128" t="str">
        <f t="shared" si="85"/>
        <v/>
      </c>
      <c r="E51" s="129" t="str">
        <f t="shared" si="86"/>
        <v/>
      </c>
      <c r="F51" s="134" t="str">
        <f>F49</f>
        <v/>
      </c>
      <c r="G51" s="89" t="s">
        <v>400</v>
      </c>
      <c r="H51" s="89" t="s">
        <v>401</v>
      </c>
      <c r="I51" s="89"/>
      <c r="J51" s="125">
        <v>0</v>
      </c>
      <c r="K51" s="125">
        <f t="shared" si="87"/>
        <v>0</v>
      </c>
      <c r="L51" s="125">
        <f t="shared" si="87"/>
        <v>0</v>
      </c>
      <c r="M51" s="125">
        <f t="shared" si="87"/>
        <v>0</v>
      </c>
      <c r="N51" s="125">
        <f t="shared" si="87"/>
        <v>0</v>
      </c>
      <c r="O51" s="125">
        <f t="shared" si="87"/>
        <v>0</v>
      </c>
      <c r="P51" s="125">
        <f t="shared" si="87"/>
        <v>0</v>
      </c>
      <c r="Q51" s="125">
        <f t="shared" si="87"/>
        <v>0</v>
      </c>
      <c r="R51" s="125">
        <f t="shared" si="87"/>
        <v>0</v>
      </c>
      <c r="S51" s="125">
        <f t="shared" si="96"/>
        <v>0</v>
      </c>
      <c r="T51" s="125">
        <f t="shared" si="96"/>
        <v>0</v>
      </c>
      <c r="U51" s="125">
        <f t="shared" si="96"/>
        <v>0</v>
      </c>
      <c r="X51" s="131" t="str">
        <f t="shared" si="92"/>
        <v/>
      </c>
      <c r="Y51" s="131" t="str">
        <f t="shared" si="93"/>
        <v/>
      </c>
      <c r="Z51" s="131" t="str">
        <f t="shared" si="94"/>
        <v>E_SalariesContract</v>
      </c>
      <c r="AA51" s="130" t="str">
        <f t="shared" si="95"/>
        <v/>
      </c>
    </row>
    <row r="52" spans="4:27" customFormat="1" ht="18" thickTop="1" thickBot="1">
      <c r="D52" s="128" t="str">
        <f t="shared" si="85"/>
        <v/>
      </c>
      <c r="E52" s="129" t="str">
        <f t="shared" si="86"/>
        <v/>
      </c>
      <c r="F52" s="134" t="str">
        <f>F50</f>
        <v/>
      </c>
      <c r="G52" s="89" t="s">
        <v>402</v>
      </c>
      <c r="H52" s="89" t="s">
        <v>403</v>
      </c>
      <c r="I52" s="89"/>
      <c r="J52" s="125">
        <v>0</v>
      </c>
      <c r="K52" s="125">
        <f t="shared" si="87"/>
        <v>0</v>
      </c>
      <c r="L52" s="125">
        <f t="shared" si="87"/>
        <v>0</v>
      </c>
      <c r="M52" s="125">
        <f t="shared" si="87"/>
        <v>0</v>
      </c>
      <c r="N52" s="125">
        <f t="shared" si="87"/>
        <v>0</v>
      </c>
      <c r="O52" s="125">
        <f t="shared" si="87"/>
        <v>0</v>
      </c>
      <c r="P52" s="125">
        <f t="shared" si="87"/>
        <v>0</v>
      </c>
      <c r="Q52" s="125">
        <f t="shared" si="87"/>
        <v>0</v>
      </c>
      <c r="R52" s="125">
        <f t="shared" si="87"/>
        <v>0</v>
      </c>
      <c r="S52" s="125">
        <f t="shared" si="96"/>
        <v>0</v>
      </c>
      <c r="T52" s="125">
        <f t="shared" si="96"/>
        <v>0</v>
      </c>
      <c r="U52" s="125">
        <f t="shared" si="96"/>
        <v>0</v>
      </c>
      <c r="X52" s="131" t="str">
        <f t="shared" si="92"/>
        <v/>
      </c>
      <c r="Y52" s="131" t="str">
        <f t="shared" si="93"/>
        <v/>
      </c>
      <c r="Z52" s="131" t="str">
        <f t="shared" si="94"/>
        <v>E_ProFees</v>
      </c>
      <c r="AA52" s="130" t="str">
        <f t="shared" si="95"/>
        <v/>
      </c>
    </row>
    <row r="53" spans="4:27" customFormat="1" ht="18" thickTop="1" thickBot="1">
      <c r="D53" s="128" t="str">
        <f t="shared" si="85"/>
        <v/>
      </c>
      <c r="E53" s="129" t="str">
        <f t="shared" si="86"/>
        <v/>
      </c>
      <c r="F53" s="134" t="str">
        <f t="shared" si="14"/>
        <v/>
      </c>
      <c r="G53" s="89" t="s">
        <v>404</v>
      </c>
      <c r="H53" s="89" t="s">
        <v>405</v>
      </c>
      <c r="I53" s="89"/>
      <c r="J53" s="125">
        <v>0</v>
      </c>
      <c r="K53" s="125">
        <f t="shared" si="87"/>
        <v>0</v>
      </c>
      <c r="L53" s="125">
        <f t="shared" si="87"/>
        <v>0</v>
      </c>
      <c r="M53" s="125">
        <f t="shared" si="87"/>
        <v>0</v>
      </c>
      <c r="N53" s="125">
        <f t="shared" si="87"/>
        <v>0</v>
      </c>
      <c r="O53" s="125">
        <f t="shared" si="87"/>
        <v>0</v>
      </c>
      <c r="P53" s="125">
        <f t="shared" si="87"/>
        <v>0</v>
      </c>
      <c r="Q53" s="125">
        <f t="shared" si="87"/>
        <v>0</v>
      </c>
      <c r="R53" s="125">
        <f t="shared" ref="R53" si="97">Q53</f>
        <v>0</v>
      </c>
      <c r="S53" s="125">
        <f t="shared" si="96"/>
        <v>0</v>
      </c>
      <c r="T53" s="125">
        <f t="shared" si="96"/>
        <v>0</v>
      </c>
      <c r="U53" s="125">
        <f t="shared" si="96"/>
        <v>0</v>
      </c>
      <c r="X53" s="131" t="str">
        <f t="shared" si="92"/>
        <v/>
      </c>
      <c r="Y53" s="131" t="str">
        <f t="shared" si="93"/>
        <v/>
      </c>
      <c r="Z53" s="131" t="str">
        <f t="shared" si="94"/>
        <v>E_PurchSvcs</v>
      </c>
      <c r="AA53" s="130" t="str">
        <f t="shared" si="95"/>
        <v/>
      </c>
    </row>
    <row r="54" spans="4:27" customFormat="1" ht="18" thickTop="1" thickBot="1">
      <c r="D54" s="128" t="str">
        <f t="shared" si="85"/>
        <v/>
      </c>
      <c r="E54" s="129" t="str">
        <f t="shared" si="86"/>
        <v/>
      </c>
      <c r="F54" s="134" t="str">
        <f t="shared" si="14"/>
        <v/>
      </c>
      <c r="G54" s="89" t="s">
        <v>406</v>
      </c>
      <c r="H54" s="89" t="s">
        <v>407</v>
      </c>
      <c r="I54" s="89"/>
      <c r="J54" s="125">
        <v>0</v>
      </c>
      <c r="K54" s="125">
        <f t="shared" si="87"/>
        <v>0</v>
      </c>
      <c r="L54" s="125">
        <f t="shared" si="87"/>
        <v>0</v>
      </c>
      <c r="M54" s="125">
        <f t="shared" si="87"/>
        <v>0</v>
      </c>
      <c r="N54" s="125">
        <f t="shared" si="87"/>
        <v>0</v>
      </c>
      <c r="O54" s="125">
        <f t="shared" si="87"/>
        <v>0</v>
      </c>
      <c r="P54" s="125">
        <f t="shared" si="87"/>
        <v>0</v>
      </c>
      <c r="Q54" s="125">
        <f t="shared" si="87"/>
        <v>0</v>
      </c>
      <c r="R54" s="125">
        <f t="shared" si="87"/>
        <v>0</v>
      </c>
      <c r="S54" s="125">
        <f t="shared" si="96"/>
        <v>0</v>
      </c>
      <c r="T54" s="125">
        <f t="shared" si="96"/>
        <v>0</v>
      </c>
      <c r="U54" s="125">
        <f t="shared" si="96"/>
        <v>0</v>
      </c>
      <c r="X54" s="131" t="str">
        <f t="shared" si="92"/>
        <v/>
      </c>
      <c r="Y54" s="131" t="str">
        <f t="shared" si="93"/>
        <v/>
      </c>
      <c r="Z54" s="131" t="str">
        <f t="shared" si="94"/>
        <v>E_MedSupplies</v>
      </c>
      <c r="AA54" s="130" t="str">
        <f t="shared" si="95"/>
        <v/>
      </c>
    </row>
    <row r="55" spans="4:27" customFormat="1" ht="18" thickTop="1" thickBot="1">
      <c r="D55" s="128" t="str">
        <f t="shared" si="85"/>
        <v/>
      </c>
      <c r="E55" s="129" t="str">
        <f t="shared" si="86"/>
        <v/>
      </c>
      <c r="F55" s="134" t="str">
        <f t="shared" si="14"/>
        <v/>
      </c>
      <c r="G55" s="89" t="s">
        <v>408</v>
      </c>
      <c r="H55" s="89" t="s">
        <v>409</v>
      </c>
      <c r="I55" s="89"/>
      <c r="J55" s="125">
        <v>0</v>
      </c>
      <c r="K55" s="125">
        <f t="shared" si="87"/>
        <v>0</v>
      </c>
      <c r="L55" s="125">
        <f t="shared" si="87"/>
        <v>0</v>
      </c>
      <c r="M55" s="125">
        <f t="shared" si="87"/>
        <v>0</v>
      </c>
      <c r="N55" s="125">
        <f t="shared" si="87"/>
        <v>0</v>
      </c>
      <c r="O55" s="125">
        <f t="shared" si="87"/>
        <v>0</v>
      </c>
      <c r="P55" s="125">
        <f t="shared" si="87"/>
        <v>0</v>
      </c>
      <c r="Q55" s="125">
        <f t="shared" si="87"/>
        <v>0</v>
      </c>
      <c r="R55" s="125">
        <f t="shared" si="87"/>
        <v>0</v>
      </c>
      <c r="S55" s="125">
        <f t="shared" si="96"/>
        <v>0</v>
      </c>
      <c r="T55" s="125">
        <f t="shared" si="96"/>
        <v>0</v>
      </c>
      <c r="U55" s="125">
        <f t="shared" si="96"/>
        <v>0</v>
      </c>
      <c r="X55" s="131" t="str">
        <f t="shared" si="92"/>
        <v/>
      </c>
      <c r="Y55" s="131" t="str">
        <f t="shared" si="93"/>
        <v/>
      </c>
      <c r="Z55" s="131" t="str">
        <f t="shared" si="94"/>
        <v>E_Drugs</v>
      </c>
      <c r="AA55" s="130" t="str">
        <f t="shared" si="95"/>
        <v/>
      </c>
    </row>
    <row r="56" spans="4:27" customFormat="1" ht="18" thickTop="1" thickBot="1">
      <c r="D56" s="128" t="str">
        <f t="shared" si="85"/>
        <v/>
      </c>
      <c r="E56" s="129" t="str">
        <f t="shared" si="86"/>
        <v/>
      </c>
      <c r="F56" s="134" t="str">
        <f t="shared" si="14"/>
        <v/>
      </c>
      <c r="G56" s="89" t="s">
        <v>410</v>
      </c>
      <c r="H56" s="89" t="s">
        <v>411</v>
      </c>
      <c r="I56" s="89"/>
      <c r="J56" s="125">
        <v>0</v>
      </c>
      <c r="K56" s="125">
        <f t="shared" si="87"/>
        <v>0</v>
      </c>
      <c r="L56" s="125">
        <f t="shared" si="87"/>
        <v>0</v>
      </c>
      <c r="M56" s="125">
        <f t="shared" si="87"/>
        <v>0</v>
      </c>
      <c r="N56" s="125">
        <f t="shared" si="87"/>
        <v>0</v>
      </c>
      <c r="O56" s="125">
        <f t="shared" si="87"/>
        <v>0</v>
      </c>
      <c r="P56" s="125">
        <f t="shared" si="87"/>
        <v>0</v>
      </c>
      <c r="Q56" s="125">
        <f t="shared" si="87"/>
        <v>0</v>
      </c>
      <c r="R56" s="125">
        <f t="shared" si="87"/>
        <v>0</v>
      </c>
      <c r="S56" s="125">
        <f t="shared" si="96"/>
        <v>0</v>
      </c>
      <c r="T56" s="125">
        <f t="shared" si="96"/>
        <v>0</v>
      </c>
      <c r="U56" s="125">
        <f t="shared" si="96"/>
        <v>0</v>
      </c>
      <c r="X56" s="131" t="str">
        <f t="shared" si="92"/>
        <v/>
      </c>
      <c r="Y56" s="131" t="str">
        <f t="shared" si="93"/>
        <v/>
      </c>
      <c r="Z56" s="131" t="str">
        <f t="shared" si="94"/>
        <v>E_OthSupplies</v>
      </c>
      <c r="AA56" s="130" t="str">
        <f t="shared" si="95"/>
        <v/>
      </c>
    </row>
    <row r="57" spans="4:27" customFormat="1" ht="18" thickTop="1" thickBot="1">
      <c r="D57" s="128" t="str">
        <f t="shared" si="85"/>
        <v/>
      </c>
      <c r="E57" s="129" t="str">
        <f t="shared" si="86"/>
        <v/>
      </c>
      <c r="F57" s="134" t="str">
        <f t="shared" si="14"/>
        <v/>
      </c>
      <c r="G57" s="89" t="s">
        <v>412</v>
      </c>
      <c r="H57" s="89" t="s">
        <v>452</v>
      </c>
      <c r="I57" s="89"/>
      <c r="J57" s="125">
        <v>0</v>
      </c>
      <c r="K57" s="125">
        <f t="shared" si="87"/>
        <v>0</v>
      </c>
      <c r="L57" s="125">
        <f t="shared" si="87"/>
        <v>0</v>
      </c>
      <c r="M57" s="125">
        <f t="shared" si="87"/>
        <v>0</v>
      </c>
      <c r="N57" s="125">
        <f t="shared" si="87"/>
        <v>0</v>
      </c>
      <c r="O57" s="125">
        <f t="shared" si="87"/>
        <v>0</v>
      </c>
      <c r="P57" s="125">
        <f t="shared" si="87"/>
        <v>0</v>
      </c>
      <c r="Q57" s="125">
        <f t="shared" si="87"/>
        <v>0</v>
      </c>
      <c r="R57" s="125">
        <f t="shared" si="87"/>
        <v>0</v>
      </c>
      <c r="S57" s="125">
        <f t="shared" si="96"/>
        <v>0</v>
      </c>
      <c r="T57" s="125">
        <f t="shared" si="96"/>
        <v>0</v>
      </c>
      <c r="U57" s="125">
        <f t="shared" si="96"/>
        <v>0</v>
      </c>
      <c r="X57" s="131" t="str">
        <f t="shared" si="92"/>
        <v/>
      </c>
      <c r="Y57" s="131" t="str">
        <f t="shared" si="93"/>
        <v/>
      </c>
      <c r="Z57" s="131" t="str">
        <f t="shared" si="94"/>
        <v>E_Depreciation</v>
      </c>
      <c r="AA57" s="130" t="str">
        <f t="shared" si="95"/>
        <v/>
      </c>
    </row>
    <row r="58" spans="4:27" customFormat="1" ht="18" thickTop="1" thickBot="1">
      <c r="D58" s="128" t="str">
        <f t="shared" si="85"/>
        <v/>
      </c>
      <c r="E58" s="129" t="str">
        <f t="shared" si="86"/>
        <v/>
      </c>
      <c r="F58" s="134" t="str">
        <f t="shared" si="14"/>
        <v/>
      </c>
      <c r="G58" s="89" t="s">
        <v>413</v>
      </c>
      <c r="H58" s="89" t="s">
        <v>414</v>
      </c>
      <c r="I58" s="89"/>
      <c r="J58" s="125">
        <v>0</v>
      </c>
      <c r="K58" s="125">
        <f t="shared" si="87"/>
        <v>0</v>
      </c>
      <c r="L58" s="125">
        <f t="shared" si="87"/>
        <v>0</v>
      </c>
      <c r="M58" s="125">
        <f t="shared" si="87"/>
        <v>0</v>
      </c>
      <c r="N58" s="125">
        <f t="shared" si="87"/>
        <v>0</v>
      </c>
      <c r="O58" s="125">
        <f t="shared" si="87"/>
        <v>0</v>
      </c>
      <c r="P58" s="125">
        <f t="shared" si="87"/>
        <v>0</v>
      </c>
      <c r="Q58" s="125">
        <f t="shared" si="87"/>
        <v>0</v>
      </c>
      <c r="R58" s="125">
        <f t="shared" si="87"/>
        <v>0</v>
      </c>
      <c r="S58" s="125">
        <f t="shared" si="96"/>
        <v>0</v>
      </c>
      <c r="T58" s="125">
        <f t="shared" si="96"/>
        <v>0</v>
      </c>
      <c r="U58" s="125">
        <f t="shared" si="96"/>
        <v>0</v>
      </c>
      <c r="X58" s="131" t="str">
        <f t="shared" si="92"/>
        <v/>
      </c>
      <c r="Y58" s="131" t="str">
        <f t="shared" si="93"/>
        <v/>
      </c>
      <c r="Z58" s="131" t="str">
        <f t="shared" si="94"/>
        <v>E_RentLease</v>
      </c>
      <c r="AA58" s="130" t="str">
        <f t="shared" si="95"/>
        <v/>
      </c>
    </row>
    <row r="59" spans="4:27" customFormat="1" ht="18" thickTop="1" thickBot="1">
      <c r="D59" s="128" t="str">
        <f t="shared" si="85"/>
        <v/>
      </c>
      <c r="E59" s="129" t="str">
        <f t="shared" si="86"/>
        <v/>
      </c>
      <c r="F59" s="134" t="str">
        <f t="shared" si="14"/>
        <v/>
      </c>
      <c r="G59" s="89" t="s">
        <v>415</v>
      </c>
      <c r="H59" s="89" t="s">
        <v>416</v>
      </c>
      <c r="I59" s="89"/>
      <c r="J59" s="125">
        <v>0</v>
      </c>
      <c r="K59" s="125">
        <f t="shared" si="87"/>
        <v>0</v>
      </c>
      <c r="L59" s="125">
        <f t="shared" si="87"/>
        <v>0</v>
      </c>
      <c r="M59" s="125">
        <f t="shared" si="87"/>
        <v>0</v>
      </c>
      <c r="N59" s="125">
        <f t="shared" si="87"/>
        <v>0</v>
      </c>
      <c r="O59" s="125">
        <f t="shared" si="87"/>
        <v>0</v>
      </c>
      <c r="P59" s="125">
        <f t="shared" si="87"/>
        <v>0</v>
      </c>
      <c r="Q59" s="125">
        <f t="shared" si="87"/>
        <v>0</v>
      </c>
      <c r="R59" s="125">
        <f t="shared" si="87"/>
        <v>0</v>
      </c>
      <c r="S59" s="125">
        <f t="shared" si="96"/>
        <v>0</v>
      </c>
      <c r="T59" s="125">
        <f t="shared" si="96"/>
        <v>0</v>
      </c>
      <c r="U59" s="125">
        <f t="shared" si="96"/>
        <v>0</v>
      </c>
      <c r="X59" s="131" t="str">
        <f t="shared" si="92"/>
        <v/>
      </c>
      <c r="Y59" s="131" t="str">
        <f t="shared" si="93"/>
        <v/>
      </c>
      <c r="Z59" s="131" t="str">
        <f t="shared" si="94"/>
        <v>E_MaintRepairs</v>
      </c>
      <c r="AA59" s="130" t="str">
        <f t="shared" si="95"/>
        <v/>
      </c>
    </row>
    <row r="60" spans="4:27" customFormat="1" ht="18" thickTop="1" thickBot="1">
      <c r="D60" s="128" t="str">
        <f t="shared" si="85"/>
        <v/>
      </c>
      <c r="E60" s="129" t="str">
        <f t="shared" si="86"/>
        <v/>
      </c>
      <c r="F60" s="134" t="str">
        <f t="shared" si="14"/>
        <v/>
      </c>
      <c r="G60" s="89" t="s">
        <v>417</v>
      </c>
      <c r="H60" s="89" t="s">
        <v>418</v>
      </c>
      <c r="I60" s="89"/>
      <c r="J60" s="125">
        <v>0</v>
      </c>
      <c r="K60" s="125">
        <f t="shared" si="87"/>
        <v>0</v>
      </c>
      <c r="L60" s="125">
        <f t="shared" si="87"/>
        <v>0</v>
      </c>
      <c r="M60" s="125">
        <f t="shared" si="87"/>
        <v>0</v>
      </c>
      <c r="N60" s="125">
        <f t="shared" si="87"/>
        <v>0</v>
      </c>
      <c r="O60" s="125">
        <f t="shared" si="87"/>
        <v>0</v>
      </c>
      <c r="P60" s="125">
        <f t="shared" si="87"/>
        <v>0</v>
      </c>
      <c r="Q60" s="125">
        <f t="shared" si="87"/>
        <v>0</v>
      </c>
      <c r="R60" s="125">
        <f t="shared" si="87"/>
        <v>0</v>
      </c>
      <c r="S60" s="125">
        <f t="shared" si="96"/>
        <v>0</v>
      </c>
      <c r="T60" s="125">
        <f t="shared" si="96"/>
        <v>0</v>
      </c>
      <c r="U60" s="125">
        <f t="shared" si="96"/>
        <v>0</v>
      </c>
      <c r="X60" s="131" t="str">
        <f t="shared" si="92"/>
        <v/>
      </c>
      <c r="Y60" s="131" t="str">
        <f t="shared" si="93"/>
        <v/>
      </c>
      <c r="Z60" s="131" t="str">
        <f t="shared" si="94"/>
        <v>E_Utilities</v>
      </c>
      <c r="AA60" s="130" t="str">
        <f t="shared" si="95"/>
        <v/>
      </c>
    </row>
    <row r="61" spans="4:27" customFormat="1" ht="18" thickTop="1" thickBot="1">
      <c r="D61" s="128" t="str">
        <f t="shared" si="85"/>
        <v/>
      </c>
      <c r="E61" s="129" t="str">
        <f t="shared" si="86"/>
        <v/>
      </c>
      <c r="F61" s="134" t="str">
        <f t="shared" si="14"/>
        <v/>
      </c>
      <c r="G61" s="89" t="s">
        <v>419</v>
      </c>
      <c r="H61" s="89" t="s">
        <v>420</v>
      </c>
      <c r="I61" s="89"/>
      <c r="J61" s="125">
        <v>0</v>
      </c>
      <c r="K61" s="125">
        <f t="shared" si="87"/>
        <v>0</v>
      </c>
      <c r="L61" s="125">
        <f t="shared" si="87"/>
        <v>0</v>
      </c>
      <c r="M61" s="125">
        <f t="shared" si="87"/>
        <v>0</v>
      </c>
      <c r="N61" s="125">
        <f t="shared" si="87"/>
        <v>0</v>
      </c>
      <c r="O61" s="125">
        <f t="shared" si="87"/>
        <v>0</v>
      </c>
      <c r="P61" s="125">
        <f t="shared" si="87"/>
        <v>0</v>
      </c>
      <c r="Q61" s="125">
        <f t="shared" si="87"/>
        <v>0</v>
      </c>
      <c r="R61" s="125">
        <f t="shared" si="87"/>
        <v>0</v>
      </c>
      <c r="S61" s="125">
        <f t="shared" si="96"/>
        <v>0</v>
      </c>
      <c r="T61" s="125">
        <f t="shared" si="96"/>
        <v>0</v>
      </c>
      <c r="U61" s="125">
        <f t="shared" si="96"/>
        <v>0</v>
      </c>
      <c r="X61" s="131" t="str">
        <f t="shared" si="92"/>
        <v/>
      </c>
      <c r="Y61" s="131" t="str">
        <f t="shared" si="93"/>
        <v/>
      </c>
      <c r="Z61" s="131" t="str">
        <f t="shared" si="94"/>
        <v>E_Insurance</v>
      </c>
      <c r="AA61" s="130" t="str">
        <f t="shared" si="95"/>
        <v/>
      </c>
    </row>
    <row r="62" spans="4:27" customFormat="1" ht="18" thickTop="1" thickBot="1">
      <c r="D62" s="128" t="str">
        <f t="shared" si="85"/>
        <v/>
      </c>
      <c r="E62" s="129" t="str">
        <f t="shared" si="86"/>
        <v/>
      </c>
      <c r="F62" s="134" t="str">
        <f t="shared" si="14"/>
        <v/>
      </c>
      <c r="G62" s="89" t="s">
        <v>421</v>
      </c>
      <c r="H62" s="89" t="s">
        <v>422</v>
      </c>
      <c r="I62" s="89"/>
      <c r="J62" s="125">
        <v>0</v>
      </c>
      <c r="K62" s="125">
        <f t="shared" si="87"/>
        <v>0</v>
      </c>
      <c r="L62" s="125">
        <f t="shared" si="87"/>
        <v>0</v>
      </c>
      <c r="M62" s="125">
        <f t="shared" si="87"/>
        <v>0</v>
      </c>
      <c r="N62" s="125">
        <f t="shared" si="87"/>
        <v>0</v>
      </c>
      <c r="O62" s="125">
        <f t="shared" si="87"/>
        <v>0</v>
      </c>
      <c r="P62" s="125">
        <f t="shared" si="87"/>
        <v>0</v>
      </c>
      <c r="Q62" s="125">
        <f t="shared" si="87"/>
        <v>0</v>
      </c>
      <c r="R62" s="125">
        <f t="shared" si="87"/>
        <v>0</v>
      </c>
      <c r="S62" s="125">
        <f t="shared" si="96"/>
        <v>0</v>
      </c>
      <c r="T62" s="125">
        <f t="shared" si="96"/>
        <v>0</v>
      </c>
      <c r="U62" s="125">
        <f t="shared" si="96"/>
        <v>0</v>
      </c>
      <c r="X62" s="131" t="str">
        <f t="shared" si="92"/>
        <v/>
      </c>
      <c r="Y62" s="131" t="str">
        <f t="shared" si="93"/>
        <v/>
      </c>
      <c r="Z62" s="131" t="str">
        <f t="shared" si="94"/>
        <v>E_Interest</v>
      </c>
      <c r="AA62" s="130" t="str">
        <f t="shared" si="95"/>
        <v/>
      </c>
    </row>
    <row r="63" spans="4:27" customFormat="1" ht="18" thickTop="1" thickBot="1">
      <c r="D63" s="128" t="str">
        <f t="shared" si="85"/>
        <v/>
      </c>
      <c r="E63" s="129" t="str">
        <f t="shared" si="86"/>
        <v/>
      </c>
      <c r="F63" s="134" t="str">
        <f t="shared" si="14"/>
        <v/>
      </c>
      <c r="G63" s="89" t="s">
        <v>423</v>
      </c>
      <c r="H63" s="89" t="s">
        <v>424</v>
      </c>
      <c r="I63" s="89"/>
      <c r="J63" s="125">
        <v>0</v>
      </c>
      <c r="K63" s="125">
        <f t="shared" si="87"/>
        <v>0</v>
      </c>
      <c r="L63" s="125">
        <f t="shared" si="87"/>
        <v>0</v>
      </c>
      <c r="M63" s="125">
        <f t="shared" si="87"/>
        <v>0</v>
      </c>
      <c r="N63" s="125">
        <f t="shared" si="87"/>
        <v>0</v>
      </c>
      <c r="O63" s="125">
        <f t="shared" si="87"/>
        <v>0</v>
      </c>
      <c r="P63" s="125">
        <f t="shared" si="87"/>
        <v>0</v>
      </c>
      <c r="Q63" s="125">
        <f t="shared" si="87"/>
        <v>0</v>
      </c>
      <c r="R63" s="125">
        <f t="shared" si="87"/>
        <v>0</v>
      </c>
      <c r="S63" s="125">
        <f t="shared" si="96"/>
        <v>0</v>
      </c>
      <c r="T63" s="125">
        <f t="shared" si="96"/>
        <v>0</v>
      </c>
      <c r="U63" s="125">
        <f t="shared" si="96"/>
        <v>0</v>
      </c>
      <c r="X63" s="131" t="str">
        <f t="shared" si="92"/>
        <v/>
      </c>
      <c r="Y63" s="131" t="str">
        <f t="shared" si="93"/>
        <v/>
      </c>
      <c r="Z63" s="131" t="str">
        <f t="shared" si="94"/>
        <v>E_BadDebt</v>
      </c>
      <c r="AA63" s="130" t="str">
        <f t="shared" si="95"/>
        <v/>
      </c>
    </row>
    <row r="64" spans="4:27" customFormat="1" ht="18" thickTop="1" thickBot="1">
      <c r="D64" s="128" t="str">
        <f t="shared" si="85"/>
        <v/>
      </c>
      <c r="E64" s="129" t="str">
        <f t="shared" si="86"/>
        <v/>
      </c>
      <c r="F64" s="134" t="str">
        <f t="shared" si="14"/>
        <v/>
      </c>
      <c r="G64" s="89" t="s">
        <v>425</v>
      </c>
      <c r="H64" s="89" t="s">
        <v>426</v>
      </c>
      <c r="I64" s="89"/>
      <c r="J64" s="125">
        <v>0</v>
      </c>
      <c r="K64" s="125">
        <f t="shared" si="87"/>
        <v>0</v>
      </c>
      <c r="L64" s="125">
        <f t="shared" si="87"/>
        <v>0</v>
      </c>
      <c r="M64" s="125">
        <f t="shared" si="87"/>
        <v>0</v>
      </c>
      <c r="N64" s="125">
        <f t="shared" si="87"/>
        <v>0</v>
      </c>
      <c r="O64" s="125">
        <f t="shared" si="87"/>
        <v>0</v>
      </c>
      <c r="P64" s="125">
        <f t="shared" si="87"/>
        <v>0</v>
      </c>
      <c r="Q64" s="125">
        <f t="shared" si="87"/>
        <v>0</v>
      </c>
      <c r="R64" s="125">
        <f t="shared" si="87"/>
        <v>0</v>
      </c>
      <c r="S64" s="125">
        <f t="shared" si="87"/>
        <v>0</v>
      </c>
      <c r="T64" s="125">
        <f t="shared" si="87"/>
        <v>0</v>
      </c>
      <c r="U64" s="125">
        <f t="shared" si="87"/>
        <v>0</v>
      </c>
      <c r="X64" s="131" t="str">
        <f t="shared" si="92"/>
        <v/>
      </c>
      <c r="Y64" s="131" t="str">
        <f t="shared" si="93"/>
        <v/>
      </c>
      <c r="Z64" s="131" t="str">
        <f t="shared" si="94"/>
        <v>E_OtherExp</v>
      </c>
      <c r="AA64" s="130" t="str">
        <f t="shared" si="95"/>
        <v/>
      </c>
    </row>
    <row r="65" spans="1:29" customFormat="1" ht="17.399999999999999" thickTop="1">
      <c r="E65" s="144" t="s">
        <v>195</v>
      </c>
      <c r="F65" s="137"/>
      <c r="G65" s="126" t="str">
        <f>"Last Row for Entity "&amp;G20</f>
        <v xml:space="preserve">Last Row for Entity 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</row>
    <row r="66" spans="1:29" customFormat="1">
      <c r="F66" s="32"/>
    </row>
    <row r="67" spans="1:29" customFormat="1" ht="16.2" customHeight="1">
      <c r="F67" s="32"/>
    </row>
    <row r="68" spans="1:29" s="132" customFormat="1">
      <c r="H68" s="133" t="s">
        <v>235</v>
      </c>
      <c r="I68" s="133"/>
      <c r="J68" s="132" t="str">
        <f t="shared" ref="J68:U68" si="98">J3</f>
        <v>P1</v>
      </c>
      <c r="K68" s="132" t="str">
        <f t="shared" si="98"/>
        <v>P2</v>
      </c>
      <c r="L68" s="132" t="str">
        <f t="shared" si="98"/>
        <v>P3</v>
      </c>
      <c r="M68" s="132" t="str">
        <f t="shared" si="98"/>
        <v>P4</v>
      </c>
      <c r="N68" s="132" t="str">
        <f t="shared" si="98"/>
        <v>P5</v>
      </c>
      <c r="O68" s="132" t="str">
        <f t="shared" si="98"/>
        <v>P6</v>
      </c>
      <c r="P68" s="132" t="str">
        <f t="shared" si="98"/>
        <v>P7</v>
      </c>
      <c r="Q68" s="132" t="str">
        <f t="shared" si="98"/>
        <v>P8</v>
      </c>
      <c r="R68" s="132" t="str">
        <f t="shared" si="98"/>
        <v>P9</v>
      </c>
      <c r="S68" s="132" t="str">
        <f t="shared" si="98"/>
        <v>P10</v>
      </c>
      <c r="T68" s="132" t="str">
        <f t="shared" si="98"/>
        <v>P11</v>
      </c>
      <c r="U68" s="132" t="str">
        <f t="shared" si="98"/>
        <v>P12</v>
      </c>
      <c r="X68" s="132" t="s">
        <v>283</v>
      </c>
      <c r="Y68" s="132" t="s">
        <v>353</v>
      </c>
      <c r="Z68" s="132" t="s">
        <v>120</v>
      </c>
      <c r="AA68" s="132" t="str">
        <f>"[SAVE2DB;"&amp;$H$1&amp;";;;;;False;]"</f>
        <v>[SAVE2DB;CYFDriver_2020;;;;;False;]</v>
      </c>
    </row>
    <row r="69" spans="1:29" s="132" customFormat="1">
      <c r="H69" s="133" t="s">
        <v>235</v>
      </c>
      <c r="I69" s="133"/>
      <c r="J69" s="132" t="s">
        <v>37</v>
      </c>
      <c r="L69" s="132" t="s">
        <v>236</v>
      </c>
      <c r="N69" s="132" t="s">
        <v>122</v>
      </c>
      <c r="X69" s="132" t="s">
        <v>283</v>
      </c>
      <c r="Y69" s="132" t="s">
        <v>353</v>
      </c>
      <c r="Z69" s="132" t="s">
        <v>120</v>
      </c>
      <c r="AB69" s="132" t="str">
        <f>"[SAVE2DB;"&amp;$H$1&amp;";;;;;False;]"</f>
        <v>[SAVE2DB;CYFDriver_2020;;;;;False;]</v>
      </c>
    </row>
    <row r="71" spans="1:29">
      <c r="I71" s="14"/>
      <c r="L71" s="83"/>
      <c r="M71" s="14"/>
      <c r="O71" s="72"/>
      <c r="R71" s="83"/>
      <c r="S71" s="14"/>
    </row>
    <row r="72" spans="1:29">
      <c r="I72" s="14"/>
      <c r="L72" s="83"/>
      <c r="M72" s="14"/>
      <c r="O72" s="72"/>
      <c r="R72" s="83"/>
      <c r="S72" s="14"/>
    </row>
    <row r="73" spans="1:29" s="106" customFormat="1" ht="9.9" customHeight="1">
      <c r="I73" s="73"/>
      <c r="L73" s="90"/>
      <c r="M73" s="73"/>
      <c r="O73" s="101"/>
      <c r="R73" s="90"/>
      <c r="S73" s="73"/>
    </row>
    <row r="74" spans="1:29" ht="32.4">
      <c r="E74" s="45" t="s">
        <v>352</v>
      </c>
      <c r="G74" s="45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29">
      <c r="G75" s="102"/>
      <c r="H75" s="87"/>
      <c r="I75" s="63"/>
      <c r="J75" s="64"/>
      <c r="K75" s="64"/>
      <c r="L75" s="93"/>
      <c r="M75" s="63"/>
      <c r="N75" s="87"/>
      <c r="O75" s="63"/>
      <c r="P75" s="64"/>
      <c r="Q75" s="64"/>
      <c r="R75" s="93"/>
      <c r="S75" s="63"/>
    </row>
    <row r="76" spans="1:29" ht="20.399999999999999">
      <c r="F76" s="138"/>
      <c r="G76" s="102"/>
      <c r="H76" s="87"/>
      <c r="I76" s="63"/>
      <c r="J76" s="64"/>
      <c r="K76" s="64"/>
      <c r="L76" s="93"/>
      <c r="M76" s="63"/>
      <c r="N76" s="87"/>
      <c r="O76" s="63"/>
      <c r="P76" s="64"/>
      <c r="Q76" s="64"/>
      <c r="R76" s="93"/>
      <c r="S76" s="63"/>
    </row>
    <row r="77" spans="1:29" s="139" customFormat="1" ht="30">
      <c r="D77" s="140" t="s">
        <v>237</v>
      </c>
      <c r="E77" s="141" t="s">
        <v>283</v>
      </c>
      <c r="F77" s="142" t="s">
        <v>434</v>
      </c>
      <c r="G77" s="141" t="s">
        <v>353</v>
      </c>
      <c r="H77" s="141" t="s">
        <v>235</v>
      </c>
      <c r="I77" s="141"/>
      <c r="J77" s="141" t="str" cm="1">
        <f t="array" ref="J77">_xll.GetData("Period.CY_Month", "Code = "&amp;J1)&amp;" Adjustment"</f>
        <v>Jul-2019 Adjustment</v>
      </c>
      <c r="K77" s="141" t="str" cm="1">
        <f t="array" ref="K77">_xll.GetData("Period.CY_Month", "Code = "&amp;K1)&amp;" Adjustment"</f>
        <v>Aug-2019 Adjustment</v>
      </c>
      <c r="L77" s="141" t="str" cm="1">
        <f t="array" ref="L77">_xll.GetData("Period.CY_Month", "Code = "&amp;L1)&amp;" Adjustment"</f>
        <v>Sep-2019 Adjustment</v>
      </c>
      <c r="M77" s="141" t="str" cm="1">
        <f t="array" ref="M77">_xll.GetData("Period.CY_Month", "Code = "&amp;M1)&amp;" Adjustment"</f>
        <v>Oct-2019 Adjustment</v>
      </c>
      <c r="N77" s="141" t="str" cm="1">
        <f t="array" ref="N77">_xll.GetData("Period.CY_Month", "Code = "&amp;N1)&amp;" Adjustment"</f>
        <v>Nov-2019 Adjustment</v>
      </c>
      <c r="O77" s="141" t="str" cm="1">
        <f t="array" ref="O77">_xll.GetData("Period.CY_Month", "Code = "&amp;O1)&amp;" Adjustment"</f>
        <v>Dec-2019 Adjustment</v>
      </c>
      <c r="P77" s="141" t="str" cm="1">
        <f t="array" ref="P77">_xll.GetData("Period.CY_Month", "Code = "&amp;P1)&amp;" Adjustment"</f>
        <v>Jan-2020 Adjustment</v>
      </c>
      <c r="Q77" s="141" t="str" cm="1">
        <f t="array" ref="Q77">_xll.GetData("Period.CY_Month", "Code = "&amp;Q1)&amp;" Adjustment"</f>
        <v>Feb-2020 Adjustment</v>
      </c>
      <c r="R77" s="141" t="str" cm="1">
        <f t="array" ref="R77">_xll.GetData("Period.CY_Month", "Code = "&amp;R1)&amp;" Adjustment"</f>
        <v>Mar-2020 Adjustment</v>
      </c>
      <c r="S77" s="141" t="str" cm="1">
        <f t="array" ref="S77">_xll.GetData("Period.CY_Month", "Code = "&amp;S1)&amp;" Adjustment"</f>
        <v>Apr-2020 Adjustment</v>
      </c>
      <c r="T77" s="141" t="str" cm="1">
        <f t="array" ref="T77">_xll.GetData("Period.CY_Month", "Code = "&amp;T1)&amp;" Adjustment"</f>
        <v>May-2020 Adjustment</v>
      </c>
      <c r="U77" s="141" t="str" cm="1">
        <f t="array" ref="U77">_xll.GetData("Period.CY_Month", "Code = "&amp;U1)&amp;" Adjustment"</f>
        <v>Jun-2020 Adjustment</v>
      </c>
    </row>
    <row r="78" spans="1:29">
      <c r="A78" s="32" t="s">
        <v>104</v>
      </c>
    </row>
    <row r="79" spans="1:29">
      <c r="A79" s="32" t="s">
        <v>195</v>
      </c>
      <c r="D79" s="32" t="s">
        <v>195</v>
      </c>
      <c r="G79" s="47"/>
      <c r="R79" s="32"/>
    </row>
    <row r="80" spans="1:29">
      <c r="L80" s="32"/>
      <c r="M80" s="14"/>
      <c r="N80" s="14"/>
      <c r="O80" s="14"/>
      <c r="P80" s="14"/>
      <c r="Q80" s="14"/>
      <c r="R80" s="14"/>
      <c r="S80" s="14"/>
      <c r="T80" s="14"/>
      <c r="U80" s="14"/>
      <c r="AC80" s="32" t="str">
        <f t="shared" ref="AC80:AC87" si="99">IF(AND(G80&lt;&gt;"",H80&lt;&gt;""),"[Save]","")</f>
        <v/>
      </c>
    </row>
    <row r="81" spans="12:29">
      <c r="L81" s="32"/>
      <c r="M81" s="14"/>
      <c r="N81" s="14"/>
      <c r="O81" s="14"/>
      <c r="P81" s="14"/>
      <c r="Q81" s="14"/>
      <c r="R81" s="14"/>
      <c r="S81" s="14"/>
      <c r="T81" s="14"/>
      <c r="U81" s="14"/>
      <c r="AC81" s="32" t="str">
        <f t="shared" si="99"/>
        <v/>
      </c>
    </row>
    <row r="82" spans="12:29">
      <c r="L82" s="32"/>
      <c r="M82" s="14"/>
      <c r="N82" s="14"/>
      <c r="O82" s="14"/>
      <c r="P82" s="14"/>
      <c r="Q82" s="14"/>
      <c r="R82" s="14"/>
      <c r="S82" s="14"/>
      <c r="T82" s="14"/>
      <c r="U82" s="14"/>
      <c r="AC82" s="32" t="str">
        <f t="shared" si="99"/>
        <v/>
      </c>
    </row>
    <row r="83" spans="12:29">
      <c r="L83" s="32"/>
      <c r="M83" s="14"/>
      <c r="N83" s="14"/>
      <c r="O83" s="14"/>
      <c r="P83" s="14"/>
      <c r="Q83" s="14"/>
      <c r="R83" s="14"/>
      <c r="S83" s="14"/>
      <c r="T83" s="14"/>
      <c r="U83" s="14"/>
      <c r="AC83" s="32" t="str">
        <f t="shared" si="99"/>
        <v/>
      </c>
    </row>
    <row r="84" spans="12:29">
      <c r="L84" s="32"/>
      <c r="M84" s="14"/>
      <c r="N84" s="14"/>
      <c r="O84" s="14"/>
      <c r="P84" s="14"/>
      <c r="Q84" s="14"/>
      <c r="R84" s="14"/>
      <c r="S84" s="14"/>
      <c r="T84" s="14"/>
      <c r="U84" s="14"/>
      <c r="AC84" s="32" t="str">
        <f t="shared" si="99"/>
        <v/>
      </c>
    </row>
    <row r="85" spans="12:29">
      <c r="L85" s="32"/>
      <c r="M85" s="14"/>
      <c r="N85" s="14"/>
      <c r="O85" s="14"/>
      <c r="P85" s="14"/>
      <c r="Q85" s="14"/>
      <c r="R85" s="14"/>
      <c r="S85" s="14"/>
      <c r="T85" s="14"/>
      <c r="U85" s="14"/>
      <c r="AC85" s="32" t="str">
        <f t="shared" si="99"/>
        <v/>
      </c>
    </row>
    <row r="86" spans="12:29">
      <c r="L86" s="32"/>
      <c r="M86" s="14"/>
      <c r="N86" s="14"/>
      <c r="O86" s="14"/>
      <c r="P86" s="14"/>
      <c r="Q86" s="14"/>
      <c r="R86" s="14"/>
      <c r="S86" s="14"/>
      <c r="T86" s="14"/>
      <c r="U86" s="14"/>
      <c r="AC86" s="32" t="str">
        <f t="shared" si="99"/>
        <v/>
      </c>
    </row>
    <row r="87" spans="12:29">
      <c r="L87" s="32"/>
      <c r="M87" s="14"/>
      <c r="N87" s="14"/>
      <c r="O87" s="14"/>
      <c r="P87" s="14"/>
      <c r="Q87" s="14"/>
      <c r="R87" s="14"/>
      <c r="S87" s="14"/>
      <c r="T87" s="14"/>
      <c r="U87" s="14"/>
      <c r="AC87" s="32" t="str">
        <f t="shared" si="99"/>
        <v/>
      </c>
    </row>
    <row r="88" spans="12:29">
      <c r="L88" s="32"/>
      <c r="M88" s="14"/>
      <c r="N88" s="14"/>
      <c r="O88" s="14"/>
      <c r="P88" s="14"/>
      <c r="Q88" s="14"/>
      <c r="R88" s="14"/>
      <c r="S88" s="14"/>
      <c r="T88" s="14"/>
      <c r="U88" s="14"/>
    </row>
    <row r="89" spans="12:29">
      <c r="M89" s="14"/>
      <c r="N89" s="14"/>
      <c r="O89" s="14"/>
      <c r="P89" s="14"/>
      <c r="Q89" s="14"/>
      <c r="R89" s="14"/>
      <c r="S89" s="14"/>
      <c r="T89" s="14"/>
      <c r="U89" s="14"/>
    </row>
    <row r="90" spans="12:29">
      <c r="R90" s="32"/>
    </row>
    <row r="91" spans="12:29">
      <c r="R91" s="32"/>
    </row>
    <row r="92" spans="12:29">
      <c r="R92" s="32"/>
    </row>
    <row r="93" spans="12:29">
      <c r="R93" s="32"/>
    </row>
    <row r="94" spans="12:29">
      <c r="R94" s="32"/>
    </row>
    <row r="95" spans="12:29">
      <c r="R95" s="32"/>
    </row>
    <row r="96" spans="12:29">
      <c r="R96" s="32"/>
    </row>
    <row r="97" spans="18:18">
      <c r="R97" s="32"/>
    </row>
    <row r="98" spans="18:18">
      <c r="R98" s="32"/>
    </row>
    <row r="99" spans="18:18">
      <c r="R99" s="32"/>
    </row>
    <row r="100" spans="18:18">
      <c r="R100" s="32"/>
    </row>
    <row r="101" spans="18:18">
      <c r="R101" s="32"/>
    </row>
    <row r="102" spans="18:18">
      <c r="R102" s="32"/>
    </row>
    <row r="103" spans="18:18">
      <c r="R103" s="32"/>
    </row>
    <row r="104" spans="18:18">
      <c r="R104" s="32"/>
    </row>
    <row r="105" spans="18:18">
      <c r="R105" s="32"/>
    </row>
    <row r="106" spans="18:18">
      <c r="R106" s="32"/>
    </row>
    <row r="107" spans="18:18">
      <c r="R107" s="32"/>
    </row>
    <row r="108" spans="18:18">
      <c r="R108" s="32"/>
    </row>
  </sheetData>
  <sheetProtection formatCells="0" autoFilter="0"/>
  <phoneticPr fontId="63" type="noConversion"/>
  <conditionalFormatting sqref="J4:T4">
    <cfRule type="expression" dxfId="39" priority="2011">
      <formula>$G$1&gt;=J$1</formula>
    </cfRule>
  </conditionalFormatting>
  <conditionalFormatting sqref="U4">
    <cfRule type="expression" dxfId="38" priority="2003">
      <formula>$G$1&gt;=U$1</formula>
    </cfRule>
  </conditionalFormatting>
  <conditionalFormatting sqref="J50:Q50 J52:Q58 J27:Q29">
    <cfRule type="expression" dxfId="37" priority="2002" stopIfTrue="1">
      <formula>J$2</formula>
    </cfRule>
  </conditionalFormatting>
  <conditionalFormatting sqref="J33:Q33">
    <cfRule type="expression" dxfId="36" priority="2000" stopIfTrue="1">
      <formula>J$2</formula>
    </cfRule>
  </conditionalFormatting>
  <conditionalFormatting sqref="J64:Q64">
    <cfRule type="expression" dxfId="35" priority="1998" stopIfTrue="1">
      <formula>J$2</formula>
    </cfRule>
  </conditionalFormatting>
  <conditionalFormatting sqref="J36:Q36">
    <cfRule type="expression" dxfId="34" priority="1999" stopIfTrue="1">
      <formula>J$2</formula>
    </cfRule>
  </conditionalFormatting>
  <conditionalFormatting sqref="J37:Q38">
    <cfRule type="expression" dxfId="33" priority="1994" stopIfTrue="1">
      <formula>J$2</formula>
    </cfRule>
  </conditionalFormatting>
  <conditionalFormatting sqref="J39:Q39">
    <cfRule type="expression" dxfId="32" priority="1992" stopIfTrue="1">
      <formula>J$2</formula>
    </cfRule>
  </conditionalFormatting>
  <conditionalFormatting sqref="J42:Q42">
    <cfRule type="expression" dxfId="31" priority="1990" stopIfTrue="1">
      <formula>J$2</formula>
    </cfRule>
  </conditionalFormatting>
  <conditionalFormatting sqref="J59:Q63">
    <cfRule type="expression" dxfId="30" priority="1988" stopIfTrue="1">
      <formula>J$2</formula>
    </cfRule>
  </conditionalFormatting>
  <conditionalFormatting sqref="J44:Q44">
    <cfRule type="expression" dxfId="29" priority="1986" stopIfTrue="1">
      <formula>J$2</formula>
    </cfRule>
  </conditionalFormatting>
  <conditionalFormatting sqref="J45:Q46">
    <cfRule type="expression" dxfId="28" priority="1984" stopIfTrue="1">
      <formula>J$2</formula>
    </cfRule>
  </conditionalFormatting>
  <conditionalFormatting sqref="J49:Q49">
    <cfRule type="expression" dxfId="27" priority="1982" stopIfTrue="1">
      <formula>J$2</formula>
    </cfRule>
  </conditionalFormatting>
  <conditionalFormatting sqref="J51:Q51">
    <cfRule type="expression" dxfId="26" priority="1980" stopIfTrue="1">
      <formula>J$2</formula>
    </cfRule>
  </conditionalFormatting>
  <conditionalFormatting sqref="J8:T8">
    <cfRule type="expression" dxfId="25" priority="1802">
      <formula>$G$1&gt;=J$1</formula>
    </cfRule>
  </conditionalFormatting>
  <conditionalFormatting sqref="U8">
    <cfRule type="expression" dxfId="24" priority="1801">
      <formula>$G$1&gt;=U$1</formula>
    </cfRule>
  </conditionalFormatting>
  <conditionalFormatting sqref="J6:T6">
    <cfRule type="expression" dxfId="23" priority="1635">
      <formula>$G$1&gt;=J$1</formula>
    </cfRule>
  </conditionalFormatting>
  <conditionalFormatting sqref="U6">
    <cfRule type="expression" dxfId="22" priority="1634">
      <formula>$G$1&gt;=U$1</formula>
    </cfRule>
  </conditionalFormatting>
  <conditionalFormatting sqref="J9:O9 J13:O13 J11:O11">
    <cfRule type="expression" dxfId="21" priority="1633">
      <formula>$G$1&gt;=J$1</formula>
    </cfRule>
  </conditionalFormatting>
  <conditionalFormatting sqref="J12:Q12">
    <cfRule type="expression" dxfId="20" priority="1441" stopIfTrue="1">
      <formula>J$2</formula>
    </cfRule>
  </conditionalFormatting>
  <conditionalFormatting sqref="V11:AD11">
    <cfRule type="expression" dxfId="19" priority="1310">
      <formula>$G$1&gt;=V$1</formula>
    </cfRule>
  </conditionalFormatting>
  <conditionalFormatting sqref="J43:Q43">
    <cfRule type="expression" dxfId="18" priority="666" stopIfTrue="1">
      <formula>J$2</formula>
    </cfRule>
  </conditionalFormatting>
  <conditionalFormatting sqref="J40:Q41">
    <cfRule type="expression" dxfId="17" priority="577" stopIfTrue="1">
      <formula>J$2</formula>
    </cfRule>
  </conditionalFormatting>
  <conditionalFormatting sqref="R12:U12">
    <cfRule type="expression" dxfId="16" priority="220" stopIfTrue="1">
      <formula>R$2</formula>
    </cfRule>
  </conditionalFormatting>
  <conditionalFormatting sqref="R40:U41">
    <cfRule type="expression" dxfId="15" priority="205" stopIfTrue="1">
      <formula>R$2</formula>
    </cfRule>
  </conditionalFormatting>
  <conditionalFormatting sqref="R50:U50 R52:U58 R27:U29">
    <cfRule type="expression" dxfId="14" priority="218" stopIfTrue="1">
      <formula>R$2</formula>
    </cfRule>
  </conditionalFormatting>
  <conditionalFormatting sqref="R33:U33">
    <cfRule type="expression" dxfId="13" priority="217" stopIfTrue="1">
      <formula>R$2</formula>
    </cfRule>
  </conditionalFormatting>
  <conditionalFormatting sqref="R64:U64">
    <cfRule type="expression" dxfId="12" priority="215" stopIfTrue="1">
      <formula>R$2</formula>
    </cfRule>
  </conditionalFormatting>
  <conditionalFormatting sqref="R36:U36">
    <cfRule type="expression" dxfId="11" priority="216" stopIfTrue="1">
      <formula>R$2</formula>
    </cfRule>
  </conditionalFormatting>
  <conditionalFormatting sqref="R37:U38">
    <cfRule type="expression" dxfId="10" priority="214" stopIfTrue="1">
      <formula>R$2</formula>
    </cfRule>
  </conditionalFormatting>
  <conditionalFormatting sqref="R39:U39">
    <cfRule type="expression" dxfId="9" priority="213" stopIfTrue="1">
      <formula>R$2</formula>
    </cfRule>
  </conditionalFormatting>
  <conditionalFormatting sqref="R42:U42">
    <cfRule type="expression" dxfId="8" priority="212" stopIfTrue="1">
      <formula>R$2</formula>
    </cfRule>
  </conditionalFormatting>
  <conditionalFormatting sqref="R59:U63">
    <cfRule type="expression" dxfId="7" priority="211" stopIfTrue="1">
      <formula>R$2</formula>
    </cfRule>
  </conditionalFormatting>
  <conditionalFormatting sqref="R44:U44">
    <cfRule type="expression" dxfId="6" priority="210" stopIfTrue="1">
      <formula>R$2</formula>
    </cfRule>
  </conditionalFormatting>
  <conditionalFormatting sqref="R45:U46">
    <cfRule type="expression" dxfId="5" priority="209" stopIfTrue="1">
      <formula>R$2</formula>
    </cfRule>
  </conditionalFormatting>
  <conditionalFormatting sqref="R49:U49">
    <cfRule type="expression" dxfId="4" priority="208" stopIfTrue="1">
      <formula>R$2</formula>
    </cfRule>
  </conditionalFormatting>
  <conditionalFormatting sqref="R51:U51">
    <cfRule type="expression" dxfId="3" priority="207" stopIfTrue="1">
      <formula>R$2</formula>
    </cfRule>
  </conditionalFormatting>
  <conditionalFormatting sqref="R43:U43">
    <cfRule type="expression" dxfId="2" priority="206" stopIfTrue="1">
      <formula>R$2</formula>
    </cfRule>
  </conditionalFormatting>
  <conditionalFormatting sqref="J34:Q34">
    <cfRule type="expression" dxfId="1" priority="92" stopIfTrue="1">
      <formula>J$2</formula>
    </cfRule>
  </conditionalFormatting>
  <conditionalFormatting sqref="R34:U34">
    <cfRule type="expression" dxfId="0" priority="91" stopIfTrue="1">
      <formula>R$2</formula>
    </cfRule>
  </conditionalFormatting>
  <dataValidations disablePrompts="1" count="1">
    <dataValidation type="list" allowBlank="1" showInputMessage="1" showErrorMessage="1" sqref="J80:L87" xr:uid="{00000000-0002-0000-0300-000000000000}">
      <formula1>INDIRECT("Report!$H$32:$H$48")</formula1>
    </dataValidation>
  </dataValidations>
  <printOptions horizontalCentered="1"/>
  <pageMargins left="0.25" right="0.25" top="0.75" bottom="0.5" header="0.5" footer="0.25"/>
  <pageSetup scale="59" fitToHeight="0" orientation="landscape" horizontalDpi="300" verticalDpi="300"/>
  <headerFooter>
    <oddFooter>&amp;L&amp;D &amp;T&amp;CPage 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Control_Sheet</vt:lpstr>
      <vt:lpstr>Variables</vt:lpstr>
      <vt:lpstr>Instructions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Miller, Debra</cp:lastModifiedBy>
  <dcterms:modified xsi:type="dcterms:W3CDTF">2020-06-25T17:08:22Z</dcterms:modified>
</cp:coreProperties>
</file>